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pplication" state="visible" r:id="rId4"/>
    <sheet sheetId="2" name="Measured Work" state="visible" r:id="rId5"/>
    <sheet sheetId="3" name="Variations" state="visible" r:id="rId6"/>
    <sheet sheetId="4" name="Dayworks" state="visible" r:id="rId7"/>
    <sheet sheetId="5" name="Materials on Site" state="visible" r:id="rId8"/>
    <sheet sheetId="6" name="Preliminaries" state="visible" r:id="rId9"/>
    <sheet sheetId="7" name="How to use" state="visible" r:id="rId10"/>
  </sheets>
  <definedNames>
    <definedName name="_xlnm.Print_Titles" localSheetId="1">'Measured Work'!$1:$12</definedName>
    <definedName name="_xlnm.Print_Titles" localSheetId="2">'Variations'!$1:$12</definedName>
    <definedName name="_xlnm.Print_Titles" localSheetId="3">'Dayworks'!$1:$12</definedName>
    <definedName name="_xlnm.Print_Titles" localSheetId="4">'Materials on Site'!$1:$12</definedName>
    <definedName name="_xlnm.Print_Titles" localSheetId="5">'Preliminaries'!$1:$12</definedName>
  </definedNames>
  <calcPr calcId="171027"/>
</workbook>
</file>

<file path=xl/sharedStrings.xml><?xml version="1.0" encoding="utf-8"?>
<sst xmlns="http://schemas.openxmlformats.org/spreadsheetml/2006/main" count="290" uniqueCount="198">
  <si>
    <t>APPLICATION FOR PAYMENT No. 7</t>
  </si>
  <si>
    <t>Payee’s notice under section 110A of the Housing Grants, Construction and Regeneration Act 1996 · complete the yellow cells only</t>
  </si>
  <si>
    <t/>
  </si>
  <si>
    <t>Payer (employer / main contractor)</t>
  </si>
  <si>
    <t>Northfield Civil Engineering Ltd</t>
  </si>
  <si>
    <t>Contract form</t>
  </si>
  <si>
    <t>JCT SBC/Q 2016</t>
  </si>
  <si>
    <t>Payee (applicant)</t>
  </si>
  <si>
    <t>Ashdown Groundworks Ltd</t>
  </si>
  <si>
    <t>Valuation / assessment date</t>
  </si>
  <si>
    <t>Project</t>
  </si>
  <si>
    <t>Kingsmead Depot Refurbishment</t>
  </si>
  <si>
    <t>Payment due date</t>
  </si>
  <si>
    <t>Site address</t>
  </si>
  <si>
    <t>Kingsmead Depot, Northfield Road, Kingsmead KM4 7QT</t>
  </si>
  <si>
    <t>Payer's notice by</t>
  </si>
  <si>
    <t>Contract reference</t>
  </si>
  <si>
    <t>KMD/2025/014</t>
  </si>
  <si>
    <t>Pay less notice deadline</t>
  </si>
  <si>
    <t>Application / valuation number</t>
  </si>
  <si>
    <t>Final date for payment</t>
  </si>
  <si>
    <t>Claim date — Scheme only</t>
  </si>
  <si>
    <t>VALUATION SUMMARY</t>
  </si>
  <si>
    <t>Measured work valued to date</t>
  </si>
  <si>
    <t>Measured Work sheet</t>
  </si>
  <si>
    <t>Variations agreed</t>
  </si>
  <si>
    <t>Variations sheet</t>
  </si>
  <si>
    <t>Dayworks agreed</t>
  </si>
  <si>
    <t>Dayworks sheet</t>
  </si>
  <si>
    <t>Materials on site</t>
  </si>
  <si>
    <t>Materials on Site sheet</t>
  </si>
  <si>
    <t>Preliminaries</t>
  </si>
  <si>
    <t>Preliminaries sheet</t>
  </si>
  <si>
    <t>Gross valuation to date, excluding VAT</t>
  </si>
  <si>
    <t>Sum of the five sections above</t>
  </si>
  <si>
    <t>Retention percentage</t>
  </si>
  <si>
    <t>From the contract particulars. JCT default 3%, commonly amended to 5%.</t>
  </si>
  <si>
    <t>Less: retention held</t>
  </si>
  <si>
    <t>Gross valuation multiplied by the retention percentage</t>
  </si>
  <si>
    <t>Less: previously certified</t>
  </si>
  <si>
    <t>Total certified on earlier valuations, excluding VAT</t>
  </si>
  <si>
    <t>Net amount applied for, excluding VAT</t>
  </si>
  <si>
    <t>The notified sum unless a compliant payer notice states otherwise</t>
  </si>
  <si>
    <t>VAT treatment</t>
  </si>
  <si>
    <t>Standard rate 20%</t>
  </si>
  <si>
    <t>Reverse charge applies to most CIS-reportable supplies between VAT-registered businesses</t>
  </si>
  <si>
    <t>VAT</t>
  </si>
  <si>
    <t>Zero on a reverse-charge supply — state that on the invoice instead</t>
  </si>
  <si>
    <t>Total now applied for, including VAT</t>
  </si>
  <si>
    <t>Carry this figure to the invoice</t>
  </si>
  <si>
    <t>NOTIFIED SUM AND BASIS OF CALCULATION</t>
  </si>
  <si>
    <t>This application states the sum the payee considers to be due at the payment due date and the basis on which that sum is calculated, as section 110A of the Housing Grants, Construction and Regeneration Act 1996 requires of a payee’s notice.</t>
  </si>
  <si>
    <t>If the payer gives no compliant payment notice by the date shown above and no valid pay less notice by the pay less deadline, the net amount applied for becomes the notified sum and is payable in full by the final date for payment.</t>
  </si>
  <si>
    <t>The basis of calculation is the five detail sheets in this workbook. Every line carries a bill item, an instruction reference, a signed daywork sheet number or a delivery record, so the payer can check it without rebuilding the valuation.</t>
  </si>
  <si>
    <t>Retention is a contractual deduction, not a set-off, and does not require a pay less notice. Any other deduction does.</t>
  </si>
  <si>
    <t>Party</t>
  </si>
  <si>
    <t>Name (print)</t>
  </si>
  <si>
    <t>Position</t>
  </si>
  <si>
    <t>Signature</t>
  </si>
  <si>
    <t>Date</t>
  </si>
  <si>
    <t>Payer (received by)</t>
  </si>
  <si>
    <t>MEASURED WORK</t>
  </si>
  <si>
    <t>Bill items and schedule lines valued at the valuation date</t>
  </si>
  <si>
    <t>Item / bill ref</t>
  </si>
  <si>
    <t>Description of works</t>
  </si>
  <si>
    <t>Contract sum for item (£)</t>
  </si>
  <si>
    <t>% complete at this date</t>
  </si>
  <si>
    <t>Gross value to date (£)</t>
  </si>
  <si>
    <t>Previously applied (£)</t>
  </si>
  <si>
    <t>Value this period (£)</t>
  </si>
  <si>
    <t>A/1</t>
  </si>
  <si>
    <t>Site clearance, setting out and temporary fencing</t>
  </si>
  <si>
    <t>A/2</t>
  </si>
  <si>
    <t>Excavation and disposal off site to licensed tip</t>
  </si>
  <si>
    <t>B/1</t>
  </si>
  <si>
    <t>Mass fill foundations and reinforced ground beams</t>
  </si>
  <si>
    <t>B/2</t>
  </si>
  <si>
    <t>Foul and surface water drainage including manholes</t>
  </si>
  <si>
    <t>C/1</t>
  </si>
  <si>
    <t>Type 1 sub-base and precast kerbing to service yard</t>
  </si>
  <si>
    <t>C/2</t>
  </si>
  <si>
    <t>Perimeter fencing, gates and bollards</t>
  </si>
  <si>
    <t>Measured Work — total</t>
  </si>
  <si>
    <t>VARIATIONS</t>
  </si>
  <si>
    <t>Instructed changes, agreed and carried into this valuation</t>
  </si>
  <si>
    <t>Variation no.</t>
  </si>
  <si>
    <t>Instruction ref</t>
  </si>
  <si>
    <t>Date instructed</t>
  </si>
  <si>
    <t>Description of the change</t>
  </si>
  <si>
    <t>Status</t>
  </si>
  <si>
    <t>Value (£)</t>
  </si>
  <si>
    <t>VO-004</t>
  </si>
  <si>
    <t>AI-017</t>
  </si>
  <si>
    <t>Additional 150mm capping layer to service yard following CBR results</t>
  </si>
  <si>
    <t>Agreed</t>
  </si>
  <si>
    <t>VO-005</t>
  </si>
  <si>
    <t>AI-021</t>
  </si>
  <si>
    <t>Relocate foul manhole MH3 clear of incoming statutory services</t>
  </si>
  <si>
    <t>VO-006</t>
  </si>
  <si>
    <t>AI-023</t>
  </si>
  <si>
    <t>Additional road gully and connection at service yard low point</t>
  </si>
  <si>
    <t>Variations — total</t>
  </si>
  <si>
    <t>Agreed, carry to the application — total</t>
  </si>
  <si>
    <t>Quoted, awaiting agreement — total</t>
  </si>
  <si>
    <t>Notified, not yet quoted — total</t>
  </si>
  <si>
    <t>Disputed or rejected — total</t>
  </si>
  <si>
    <t>DAYWORKS</t>
  </si>
  <si>
    <t>Signed daywork sheets priced per the RICS Definition of Prime Cost of Daywork</t>
  </si>
  <si>
    <t>Sheet no.</t>
  </si>
  <si>
    <t>Date of works</t>
  </si>
  <si>
    <t>Description of work</t>
  </si>
  <si>
    <t>Signed on site by</t>
  </si>
  <si>
    <t>Labour (£)</t>
  </si>
  <si>
    <t>Plant (£)</t>
  </si>
  <si>
    <t>Materials (£)</t>
  </si>
  <si>
    <t>% addition</t>
  </si>
  <si>
    <t>Sheet total (£)</t>
  </si>
  <si>
    <t>DW-011</t>
  </si>
  <si>
    <t>AI-019</t>
  </si>
  <si>
    <t>Break out unrecorded mass concrete obstruction at MH2</t>
  </si>
  <si>
    <t>R. Pardoe, Site Manager</t>
  </si>
  <si>
    <t>DW-012</t>
  </si>
  <si>
    <t>AI-022</t>
  </si>
  <si>
    <t>Standing time — no yard access during third-party crane lift</t>
  </si>
  <si>
    <t>Dayworks — total</t>
  </si>
  <si>
    <t>MATERIALS ON SITE</t>
  </si>
  <si>
    <t>Unfixed materials, claimable only where the contract allows it</t>
  </si>
  <si>
    <t>Item</t>
  </si>
  <si>
    <t>Description</t>
  </si>
  <si>
    <t>Supplier</t>
  </si>
  <si>
    <t>Delivery note ref</t>
  </si>
  <si>
    <t>Invoice ref</t>
  </si>
  <si>
    <t>Value on site (£)</t>
  </si>
  <si>
    <t>Vested and insured</t>
  </si>
  <si>
    <t>M/1</t>
  </si>
  <si>
    <t>Class HB2 precast kerb, 125 x 255mm, stockpiled in the compound</t>
  </si>
  <si>
    <t>Brackwell Aggregates Ltd</t>
  </si>
  <si>
    <t>BA-118442</t>
  </si>
  <si>
    <t>BA-INV-20441</t>
  </si>
  <si>
    <t>Yes</t>
  </si>
  <si>
    <t>M/2</t>
  </si>
  <si>
    <t>Type 1 granular sub-base, 65t stockpiled to the service yard</t>
  </si>
  <si>
    <t>BA-118501</t>
  </si>
  <si>
    <t>BA-INV-20488</t>
  </si>
  <si>
    <t>Materials on Site — total</t>
  </si>
  <si>
    <t>PRELIMINARIES</t>
  </si>
  <si>
    <t>Time-related, fixed and value-related preliminaries earned to date</t>
  </si>
  <si>
    <t>Basis</t>
  </si>
  <si>
    <t>Contract sum (£)</t>
  </si>
  <si>
    <t>% complete</t>
  </si>
  <si>
    <t>Value to date (£)</t>
  </si>
  <si>
    <t>P/1</t>
  </si>
  <si>
    <t>Site welfare, cabins and temporary services</t>
  </si>
  <si>
    <t>Time-related</t>
  </si>
  <si>
    <t>P/2</t>
  </si>
  <si>
    <t>Site supervision and setting out</t>
  </si>
  <si>
    <t>P/3</t>
  </si>
  <si>
    <t>Plant standing and small tools allowance</t>
  </si>
  <si>
    <t>Preliminaries — total</t>
  </si>
  <si>
    <t>Application for payment — how to use this workbook</t>
  </si>
  <si>
    <t>FIELD BY FIELD</t>
  </si>
  <si>
    <t>Payer and payee: the two parties to this contract. On a subcontract the payer is the main contractor, not the employer at the top of the chain.</t>
  </si>
  <si>
    <t>Contract form: pick the form your contract is written on. The four dates below it are calculated from the day counts that form uses, and they flow through to every other sheet in the workbook.</t>
  </si>
  <si>
    <t>Valuation / assessment date: the Interim Valuation Date under JCT, the assessment date under NEC4, or the end of the relevant period under the Scheme. Value what was built at that date, not at the date you do the paperwork.</t>
  </si>
  <si>
    <t>Measured Work: one row per bill item or schedule line. Enter the contract sum and the percentage complete; the gross value to date is calculated. The previously applied column is per item, so an argument about one item does not require the whole valuation to be reconstructed.</t>
  </si>
  <si>
    <t>Variations: only variations that have been instructed and agreed belong here. Log the instruction reference on every row — a variation with no instruction usually has no contractual route to payment.</t>
  </si>
  <si>
    <t>Dayworks: enter the labour, plant and materials from the signed sheet and the percentage addition your contract allows. Show the addition as its own column so the payer can check it against the contract rather than take it on trust.</t>
  </si>
  <si>
    <t>Materials on site: only claimable where the contract allows it, and usually only where the materials are properly stored, insured and identified as yours. The vested and insured column is there to be answered before the claim is made.</t>
  </si>
  <si>
    <t>Preliminaries: time-related preliminaries are earned by elapsed time, fixed preliminaries on the event they relate to. Applying for the whole preliminaries sum on a percentage of measured value is the most common preliminaries error.</t>
  </si>
  <si>
    <t>Retention percentage: from the contract particulars. The JCT default is 3%, very commonly amended upward to 5%. There is no statutory retention scheme, so the contract is the only authority for the number.</t>
  </si>
  <si>
    <t>Less previously certified: the total certified on earlier valuations, excluding VAT. Take it from the certificates, not from your own earlier applications — the difference between the two is exactly what this column is for.</t>
  </si>
  <si>
    <t>VAT treatment: most CIS-reportable supplies between VAT-registered businesses fall under the domestic reverse charge, where the customer accounts for the VAT and this application shows none.</t>
  </si>
  <si>
    <t>Submit the application on the day it is due and diarise the payer’s notice date the workbook has calculated. A payer who lets that date pass without a compliant notice owes the net amount applied for.</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</si>
  <si>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</si>
  <si>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</si>
  <si>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</si>
  <si>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</si>
  <si>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</si>
  <si>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</si>
  <si>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</si>
  <si>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</si>
  <si>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</si>
  <si>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</si>
  <si>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</si>
  <si>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</si>
  <si>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</si>
  <si>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</si>
  <si>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</si>
  <si>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</si>
  <si>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</si>
  <si>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</si>
  <si>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</si>
  <si>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</si>
  <si>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</si>
  <si>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</si>
  <si>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NEC4 ECC clauses 50.1, 51.1 and 51.2 and secondary Option Y(UK)2, as summarised by HKA, "How to get your NEC4 ECC pay less notice right under Y(UK)2" — hka.com</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</si>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</sst>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
    <numFmt numFmtId="166" formatCode="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10"/>
      <name val="Arial"/>
    </font>
    <font>
      <color rgb="FF5A6069"/>
      <sz val="8"/>
      <name val="Arial"/>
    </font>
    <font>
      <sz val="9"/>
      <name val="Arial"/>
    </font>
    <font>
      <b/>
      <color rgb="FFFFFFFF"/>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4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1" fontId="5" fillId="5" borderId="1" xfId="0" applyNumberFormat="1" applyFont="1" applyFill="1" applyBorder="1" applyAlignment="1" applyProtection="1">
      <alignment vertical="center" wrapText="1" indent="1"/>
      <protection locked="0"/>
    </xf>
    <xf numFmtId="0" fontId="7" fillId="2" borderId="0" xfId="0" applyFont="1" applyFill="1" applyAlignment="1">
      <alignment vertical="center" indent="1"/>
    </xf>
    <xf numFmtId="0" fontId="5" fillId="4" borderId="1" xfId="0" applyFont="1" applyFill="1" applyBorder="1" applyAlignment="1">
      <alignment vertical="center" wrapText="1" indent="1"/>
    </xf>
    <xf numFmtId="165" fontId="5" fillId="0" borderId="1" xfId="0" applyNumberFormat="1" applyFont="1" applyBorder="1" applyAlignment="1">
      <alignment horizontal="right" vertical="center" indent="1"/>
    </xf>
    <xf numFmtId="0" fontId="8" fillId="0" borderId="0" xfId="0" applyFont="1" applyAlignment="1">
      <alignment vertical="center" wrapText="1" indent="1"/>
    </xf>
    <xf numFmtId="0" fontId="6" fillId="4" borderId="1" xfId="0" applyFont="1" applyFill="1" applyBorder="1" applyAlignment="1">
      <alignment vertical="center" wrapText="1" indent="1"/>
    </xf>
    <xf numFmtId="165" fontId="6" fillId="0" borderId="2" xfId="0" applyNumberFormat="1" applyFont="1" applyBorder="1" applyAlignment="1">
      <alignment horizontal="right" vertical="center" indent="1"/>
    </xf>
    <xf numFmtId="10" fontId="5" fillId="5" borderId="1" xfId="0" applyNumberFormat="1" applyFont="1" applyFill="1" applyBorder="1" applyAlignment="1" applyProtection="1">
      <alignment horizontal="right" vertical="center" indent="1"/>
      <protection locked="0"/>
    </xf>
    <xf numFmtId="165" fontId="5" fillId="5" borderId="1" xfId="0" applyNumberFormat="1" applyFont="1" applyFill="1" applyBorder="1" applyAlignment="1" applyProtection="1">
      <alignment horizontal="right" vertical="center" indent="1"/>
      <protection locked="0"/>
    </xf>
    <xf numFmtId="49" fontId="5" fillId="5" borderId="1" xfId="0" applyNumberFormat="1" applyFont="1" applyFill="1" applyBorder="1" applyAlignment="1" applyProtection="1">
      <alignment horizontal="right" vertical="center" indent="1"/>
      <protection locked="0"/>
    </xf>
    <xf numFmtId="0" fontId="9" fillId="0" borderId="1" xfId="0" applyFont="1" applyBorder="1" applyAlignment="1">
      <alignment vertical="top" wrapText="1" indent="1"/>
    </xf>
    <xf numFmtId="0" fontId="10"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1" fontId="6" fillId="0" borderId="1" xfId="0" applyNumberFormat="1" applyFont="1" applyBorder="1" applyAlignment="1">
      <alignment vertical="center" wrapText="1" indent="1"/>
    </xf>
    <xf numFmtId="0" fontId="10"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9"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164" fontId="5" fillId="5" borderId="1" xfId="0" applyNumberFormat="1" applyFont="1" applyFill="1" applyBorder="1" applyAlignment="1" applyProtection="1">
      <alignment vertical="center" wrapText="1"/>
      <protection locked="0"/>
    </xf>
    <xf numFmtId="0" fontId="5" fillId="6" borderId="1" xfId="0" applyFont="1" applyFill="1" applyBorder="1" applyAlignment="1">
      <alignment vertical="center"/>
    </xf>
    <xf numFmtId="165" fontId="5" fillId="6" borderId="1" xfId="0" applyNumberFormat="1" applyFont="1" applyFill="1" applyBorder="1" applyAlignment="1">
      <alignment vertical="center"/>
    </xf>
    <xf numFmtId="166"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9" fillId="0" borderId="0" xfId="0" applyFont="1" applyAlignment="1">
      <alignment vertical="top" wrapText="1"/>
    </xf>
    <xf numFmtId="0" fontId="9"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4">
    <dxf>
      <font>
        <b/>
        <color rgb="FFB42318"/>
      </font>
    </dxf>
    <dxf>
      <font>
        <b/>
        <color rgb="FFB42318"/>
      </font>
    </dxf>
    <dxf>
      <font>
        <b/>
        <color rgb="FFB42318"/>
      </font>
    </dxf>
    <dxf>
      <font>
        <b/>
        <color rgb="FFB4231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workbookViewId="0" showGridLines="0"/>
  </sheetViews>
  <sheetFormatPr defaultRowHeight="15" outlineLevelRow="0" outlineLevelCol="0" x14ac:dyDescent="55"/>
  <cols>
    <col min="1" max="2" width="26" customWidth="1"/>
    <col min="3" max="3" width="16" customWidth="1"/>
    <col min="4" max="4" width="26" customWidth="1"/>
    <col min="5" max="5" width="20" customWidth="1"/>
  </cols>
  <sheetData>
    <row r="1" ht="28" customHeight="1" spans="1:5" x14ac:dyDescent="0.25">
      <c r="A1" s="1" t="s">
        <v>0</v>
      </c>
      <c r="B1" s="1"/>
      <c r="C1" s="1"/>
      <c r="D1" s="1"/>
      <c r="E1" s="1"/>
    </row>
    <row r="2" ht="15" customHeight="1" spans="1:5" x14ac:dyDescent="0.25">
      <c r="A2" s="2" t="s">
        <v>1</v>
      </c>
      <c r="B2" s="2"/>
      <c r="C2" s="2"/>
      <c r="D2" s="2"/>
      <c r="E2" s="2"/>
    </row>
    <row r="3" ht="4" customHeight="1" spans="1:5" x14ac:dyDescent="0.25">
      <c r="A3" s="3" t="s">
        <v>2</v>
      </c>
      <c r="B3" s="3"/>
      <c r="C3" s="3"/>
      <c r="D3" s="3"/>
      <c r="E3" s="3"/>
    </row>
    <row r="4" ht="7" customHeight="1" x14ac:dyDescent="0.25"/>
    <row r="5" ht="26" customHeight="1" spans="1:5" x14ac:dyDescent="0.25">
      <c r="A5" s="4" t="s">
        <v>3</v>
      </c>
      <c r="B5" s="5" t="s">
        <v>4</v>
      </c>
      <c r="C5" s="5"/>
      <c r="D5" s="4" t="s">
        <v>5</v>
      </c>
      <c r="E5" s="5" t="s">
        <v>6</v>
      </c>
    </row>
    <row r="6" ht="26" customHeight="1" spans="1:5" x14ac:dyDescent="0.25">
      <c r="A6" s="4" t="s">
        <v>7</v>
      </c>
      <c r="B6" s="5" t="s">
        <v>8</v>
      </c>
      <c r="C6" s="5"/>
      <c r="D6" s="4" t="s">
        <v>9</v>
      </c>
      <c r="E6" s="6">
        <v>46037</v>
      </c>
    </row>
    <row r="7" ht="26" customHeight="1" spans="1:5" x14ac:dyDescent="0.25">
      <c r="A7" s="4" t="s">
        <v>10</v>
      </c>
      <c r="B7" s="5" t="s">
        <v>11</v>
      </c>
      <c r="C7" s="5"/>
      <c r="D7" s="4" t="s">
        <v>12</v>
      </c>
      <c r="E7" s="7">
        <f>IF($E$6="","",IF($E$5="Scheme default",MAX($E$6+7,N($E$11)),$E$6+IF($E$5="JCT SBC/Q 2016",7,IF($E$5="JCT DB 2016",7,IF($E$5="NEC4 ECC",7,IF($E$5="Scheme default",7,0))))))</f>
      </c>
    </row>
    <row r="8" ht="26" customHeight="1" spans="1:5" x14ac:dyDescent="0.25">
      <c r="A8" s="4" t="s">
        <v>13</v>
      </c>
      <c r="B8" s="5" t="s">
        <v>14</v>
      </c>
      <c r="C8" s="5"/>
      <c r="D8" s="4" t="s">
        <v>15</v>
      </c>
      <c r="E8" s="7">
        <f>IF($E$7="","",$E$7+IF($E$5="JCT SBC/Q 2016",5,IF($E$5="JCT DB 2016",5,IF($E$5="NEC4 ECC",0,IF($E$5="Scheme default",5,0)))))</f>
      </c>
    </row>
    <row r="9" ht="26" customHeight="1" spans="1:5" x14ac:dyDescent="0.25">
      <c r="A9" s="4" t="s">
        <v>16</v>
      </c>
      <c r="B9" s="5" t="s">
        <v>17</v>
      </c>
      <c r="C9" s="5"/>
      <c r="D9" s="4" t="s">
        <v>18</v>
      </c>
      <c r="E9" s="7">
        <f>IF($E$10="","",$E$10-IF($E$5="JCT SBC/Q 2016",5,IF($E$5="JCT DB 2016",5,IF($E$5="NEC4 ECC",7,IF($E$5="Scheme default",7,0)))))</f>
      </c>
    </row>
    <row r="10" ht="26" customHeight="1" spans="1:5" x14ac:dyDescent="0.25">
      <c r="A10" s="4" t="s">
        <v>19</v>
      </c>
      <c r="B10" s="8">
        <v>7</v>
      </c>
      <c r="C10" s="8"/>
      <c r="D10" s="4" t="s">
        <v>20</v>
      </c>
      <c r="E10" s="7">
        <f>IF($E$7="","",$E$7+IF($E$5="JCT SBC/Q 2016",14,IF($E$5="JCT DB 2016",14,IF($E$5="NEC4 ECC",14,IF($E$5="Scheme default",17,0)))))</f>
      </c>
    </row>
    <row r="11" ht="26" customHeight="1" spans="4:5" x14ac:dyDescent="0.25">
      <c r="D11" s="4" t="s">
        <v>21</v>
      </c>
      <c r="E11" s="6">
        <v>46037</v>
      </c>
    </row>
    <row r="12" ht="9" customHeight="1" x14ac:dyDescent="0.25"/>
    <row r="13" ht="20" customHeight="1" spans="1:5" x14ac:dyDescent="0.25">
      <c r="A13" s="9" t="s">
        <v>22</v>
      </c>
      <c r="B13" s="9"/>
      <c r="C13" s="9"/>
      <c r="D13" s="9"/>
      <c r="E13" s="9"/>
    </row>
    <row r="14" ht="17" customHeight="1" spans="1:5" x14ac:dyDescent="0.25">
      <c r="A14" s="10" t="s">
        <v>23</v>
      </c>
      <c r="B14" s="10"/>
      <c r="C14" s="11">
        <f>'Measured Work'!E27</f>
      </c>
      <c r="D14" s="12" t="s">
        <v>24</v>
      </c>
      <c r="E14" s="12"/>
    </row>
    <row r="15" ht="17" customHeight="1" spans="1:5" x14ac:dyDescent="0.25">
      <c r="A15" s="10" t="s">
        <v>25</v>
      </c>
      <c r="B15" s="10"/>
      <c r="C15" s="11">
        <f>'Variations'!F24</f>
      </c>
      <c r="D15" s="12" t="s">
        <v>26</v>
      </c>
      <c r="E15" s="12"/>
    </row>
    <row r="16" ht="17" customHeight="1" spans="1:5" x14ac:dyDescent="0.25">
      <c r="A16" s="10" t="s">
        <v>27</v>
      </c>
      <c r="B16" s="10"/>
      <c r="C16" s="11">
        <f>'Dayworks'!J23</f>
      </c>
      <c r="D16" s="12" t="s">
        <v>28</v>
      </c>
      <c r="E16" s="12"/>
    </row>
    <row r="17" ht="17" customHeight="1" spans="1:5" x14ac:dyDescent="0.25">
      <c r="A17" s="10" t="s">
        <v>29</v>
      </c>
      <c r="B17" s="10"/>
      <c r="C17" s="11">
        <f>'Materials on Site'!F21</f>
      </c>
      <c r="D17" s="12" t="s">
        <v>30</v>
      </c>
      <c r="E17" s="12"/>
    </row>
    <row r="18" ht="17" customHeight="1" spans="1:5" x14ac:dyDescent="0.25">
      <c r="A18" s="10" t="s">
        <v>31</v>
      </c>
      <c r="B18" s="10"/>
      <c r="C18" s="11">
        <f>'Preliminaries'!F21</f>
      </c>
      <c r="D18" s="12" t="s">
        <v>32</v>
      </c>
      <c r="E18" s="12"/>
    </row>
    <row r="19" ht="17" customHeight="1" spans="1:5" x14ac:dyDescent="0.25">
      <c r="A19" s="13" t="s">
        <v>33</v>
      </c>
      <c r="B19" s="13"/>
      <c r="C19" s="14">
        <f>SUM($C$14:$C$18)</f>
      </c>
      <c r="D19" s="12" t="s">
        <v>34</v>
      </c>
      <c r="E19" s="12"/>
    </row>
    <row r="20" ht="17" customHeight="1" spans="1:5" x14ac:dyDescent="0.25">
      <c r="A20" s="10" t="s">
        <v>35</v>
      </c>
      <c r="B20" s="10"/>
      <c r="C20" s="15">
        <v>0.03</v>
      </c>
      <c r="D20" s="12" t="s">
        <v>36</v>
      </c>
      <c r="E20" s="12"/>
    </row>
    <row r="21" ht="17" customHeight="1" spans="1:5" x14ac:dyDescent="0.25">
      <c r="A21" s="10" t="s">
        <v>37</v>
      </c>
      <c r="B21" s="10"/>
      <c r="C21" s="11">
        <f>-ROUND($C$19*N($C$20),2)</f>
      </c>
      <c r="D21" s="12" t="s">
        <v>38</v>
      </c>
      <c r="E21" s="12"/>
    </row>
    <row r="22" ht="17" customHeight="1" spans="1:5" x14ac:dyDescent="0.25">
      <c r="A22" s="10" t="s">
        <v>39</v>
      </c>
      <c r="B22" s="10"/>
      <c r="C22" s="16">
        <v>80000</v>
      </c>
      <c r="D22" s="12" t="s">
        <v>40</v>
      </c>
      <c r="E22" s="12"/>
    </row>
    <row r="23" ht="17" customHeight="1" spans="1:5" x14ac:dyDescent="0.25">
      <c r="A23" s="13" t="s">
        <v>41</v>
      </c>
      <c r="B23" s="13"/>
      <c r="C23" s="14">
        <f>$C$19+$C$21-N($C$22)</f>
      </c>
      <c r="D23" s="12" t="s">
        <v>42</v>
      </c>
      <c r="E23" s="12"/>
    </row>
    <row r="24" ht="17" customHeight="1" spans="1:5" x14ac:dyDescent="0.25">
      <c r="A24" s="10" t="s">
        <v>43</v>
      </c>
      <c r="B24" s="10"/>
      <c r="C24" s="17" t="s">
        <v>44</v>
      </c>
      <c r="D24" s="12" t="s">
        <v>45</v>
      </c>
      <c r="E24" s="12"/>
    </row>
    <row r="25" ht="17" customHeight="1" spans="1:5" x14ac:dyDescent="0.25">
      <c r="A25" s="10" t="s">
        <v>46</v>
      </c>
      <c r="B25" s="10"/>
      <c r="C25" s="11">
        <f>IF($C$24="Standard rate 20%",ROUND($C$23*0.2,2),IF($C$24="Reduced rate 5%",ROUND($C$23*0.05,2),0))</f>
      </c>
      <c r="D25" s="12" t="s">
        <v>47</v>
      </c>
      <c r="E25" s="12"/>
    </row>
    <row r="26" ht="17" customHeight="1" spans="1:5" x14ac:dyDescent="0.25">
      <c r="A26" s="13" t="s">
        <v>48</v>
      </c>
      <c r="B26" s="13"/>
      <c r="C26" s="14">
        <f>$C$23+$C$25</f>
      </c>
      <c r="D26" s="12" t="s">
        <v>49</v>
      </c>
      <c r="E26" s="12"/>
    </row>
    <row r="28" ht="20" customHeight="1" spans="1:5" x14ac:dyDescent="0.25">
      <c r="A28" s="9" t="s">
        <v>50</v>
      </c>
      <c r="B28" s="9"/>
      <c r="C28" s="9"/>
      <c r="D28" s="9"/>
      <c r="E28" s="9"/>
    </row>
    <row r="29" ht="42" customHeight="1" spans="1:5" x14ac:dyDescent="0.25">
      <c r="A29" s="18" t="s">
        <v>51</v>
      </c>
      <c r="B29" s="18"/>
      <c r="C29" s="18"/>
      <c r="D29" s="18"/>
      <c r="E29" s="18"/>
    </row>
    <row r="30" ht="42" customHeight="1" spans="1:5" x14ac:dyDescent="0.25">
      <c r="A30" s="18" t="s">
        <v>52</v>
      </c>
      <c r="B30" s="18"/>
      <c r="C30" s="18"/>
      <c r="D30" s="18"/>
      <c r="E30" s="18"/>
    </row>
    <row r="31" ht="42" customHeight="1" spans="1:5" x14ac:dyDescent="0.25">
      <c r="A31" s="18" t="s">
        <v>53</v>
      </c>
      <c r="B31" s="18"/>
      <c r="C31" s="18"/>
      <c r="D31" s="18"/>
      <c r="E31" s="18"/>
    </row>
    <row r="32" ht="30" customHeight="1" spans="1:5" x14ac:dyDescent="0.25">
      <c r="A32" s="18" t="s">
        <v>54</v>
      </c>
      <c r="B32" s="18"/>
      <c r="C32" s="18"/>
      <c r="D32" s="18"/>
      <c r="E32" s="18"/>
    </row>
    <row r="34" ht="18" customHeight="1" spans="1:5" x14ac:dyDescent="0.25">
      <c r="A34" s="19" t="s">
        <v>55</v>
      </c>
      <c r="B34" s="19" t="s">
        <v>56</v>
      </c>
      <c r="C34" s="19" t="s">
        <v>57</v>
      </c>
      <c r="D34" s="19" t="s">
        <v>58</v>
      </c>
      <c r="E34" s="19" t="s">
        <v>59</v>
      </c>
    </row>
    <row r="35" ht="26" customHeight="1" spans="1:5" x14ac:dyDescent="0.25">
      <c r="A35" s="20" t="s">
        <v>7</v>
      </c>
      <c r="B35" s="21"/>
      <c r="C35" s="21"/>
      <c r="D35" s="21"/>
      <c r="E35" s="21"/>
    </row>
    <row r="36" ht="26" customHeight="1" spans="1:5" x14ac:dyDescent="0.25">
      <c r="A36" s="20" t="s">
        <v>60</v>
      </c>
      <c r="B36" s="21"/>
      <c r="C36" s="21"/>
      <c r="D36" s="21"/>
      <c r="E36" s="21"/>
    </row>
  </sheetData>
  <sheetProtection sheet="1" insertRows="0" deleteRows="0" sort="0" autoFilter="0"/>
  <mergeCells count="41">
    <mergeCell ref="A1:E1"/>
    <mergeCell ref="A2:E2"/>
    <mergeCell ref="A3:E3"/>
    <mergeCell ref="B5:C5"/>
    <mergeCell ref="B6:C6"/>
    <mergeCell ref="B7:C7"/>
    <mergeCell ref="B8:C8"/>
    <mergeCell ref="B9:C9"/>
    <mergeCell ref="B10:C10"/>
    <mergeCell ref="A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 ref="A26:B26"/>
    <mergeCell ref="D26:E26"/>
    <mergeCell ref="A28:E28"/>
    <mergeCell ref="A29:E29"/>
    <mergeCell ref="A30:E30"/>
    <mergeCell ref="A31:E31"/>
    <mergeCell ref="A32:E32"/>
  </mergeCells>
  <dataValidations count="2">
    <dataValidation type="list" allowBlank="1" sqref="C24">
      <formula1>"Standard rate 20%,Reduced rate 5%,Zero rated,Domestic reverse charge — VAT accounted for by the customer"</formula1>
    </dataValidation>
    <dataValidation type="list" allowBlank="1" sqref="E5">
      <formula1>"JCT SBC/Q 2016,JCT DB 2016,NEC4 ECC,Scheme default"</formula1>
    </dataValidation>
  </dataValidations>
  <printOptions horizontalCentered="1"/>
  <pageMargins left="0.35" right="0.35" top="0.5" bottom="0.55" header="0.2" footer="0.25"/>
  <pageSetup paperSize="9" orientation="portrait" fitToWidth="1" fitToHeight="1"/>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howGridLines="0">
      <pane ySplit="12" topLeftCell="A13" activePane="bottomLeft" state="frozen"/>
      <selection pane="bottomLeft"/>
    </sheetView>
  </sheetViews>
  <sheetFormatPr defaultRowHeight="15" outlineLevelRow="0" outlineLevelCol="0" x14ac:dyDescent="55"/>
  <cols>
    <col min="1" max="1" width="14" customWidth="1"/>
    <col min="2" max="2" width="38" customWidth="1"/>
    <col min="3" max="3" width="16" customWidth="1"/>
    <col min="4" max="4" width="13" customWidth="1"/>
    <col min="5" max="7" width="17" customWidth="1"/>
  </cols>
  <sheetData>
    <row r="1" ht="28" customHeight="1" spans="1:7" x14ac:dyDescent="0.25">
      <c r="A1" s="1" t="s">
        <v>61</v>
      </c>
      <c r="B1" s="1"/>
      <c r="C1" s="1"/>
      <c r="D1" s="1"/>
      <c r="E1" s="1"/>
      <c r="F1" s="1"/>
      <c r="G1" s="1"/>
    </row>
    <row r="2" ht="15" customHeight="1" spans="1:7" x14ac:dyDescent="0.25">
      <c r="A2" s="2" t="s">
        <v>62</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4"/>
      <c r="C5" s="22">
        <f>IF('Application'!$B$5="","",'Application'!$B$5)</f>
      </c>
      <c r="D5" s="22"/>
      <c r="E5" s="22"/>
      <c r="F5" s="4" t="s">
        <v>5</v>
      </c>
      <c r="G5" s="22">
        <f>IF('Application'!$E$5="","",'Application'!$E$5)</f>
      </c>
    </row>
    <row r="6" ht="26" customHeight="1" spans="1:7" x14ac:dyDescent="0.25">
      <c r="A6" s="4" t="s">
        <v>7</v>
      </c>
      <c r="B6" s="4"/>
      <c r="C6" s="22">
        <f>IF('Application'!$B$6="","",'Application'!$B$6)</f>
      </c>
      <c r="D6" s="22"/>
      <c r="E6" s="22"/>
      <c r="F6" s="4" t="s">
        <v>9</v>
      </c>
      <c r="G6" s="7">
        <f>IF('Application'!$E$6="","",'Application'!$E$6)</f>
      </c>
    </row>
    <row r="7" ht="26" customHeight="1" spans="1:7" x14ac:dyDescent="0.25">
      <c r="A7" s="4" t="s">
        <v>10</v>
      </c>
      <c r="B7" s="4"/>
      <c r="C7" s="22">
        <f>IF('Application'!$B$7="","",'Application'!$B$7)</f>
      </c>
      <c r="D7" s="22"/>
      <c r="E7" s="22"/>
      <c r="F7" s="4" t="s">
        <v>12</v>
      </c>
      <c r="G7" s="7">
        <f>IF('Application'!$E$7="","",'Application'!$E$7)</f>
      </c>
    </row>
    <row r="8" ht="26" customHeight="1" spans="1:7" x14ac:dyDescent="0.25">
      <c r="A8" s="4" t="s">
        <v>13</v>
      </c>
      <c r="B8" s="4"/>
      <c r="C8" s="22">
        <f>IF('Application'!$B$8="","",'Application'!$B$8)</f>
      </c>
      <c r="D8" s="22"/>
      <c r="E8" s="22"/>
      <c r="F8" s="4" t="s">
        <v>15</v>
      </c>
      <c r="G8" s="7">
        <f>IF('Application'!$E$8="","",'Application'!$E$8)</f>
      </c>
    </row>
    <row r="9" ht="26" customHeight="1" spans="1:7" x14ac:dyDescent="0.25">
      <c r="A9" s="4" t="s">
        <v>16</v>
      </c>
      <c r="B9" s="4"/>
      <c r="C9" s="22">
        <f>IF('Application'!$B$9="","",'Application'!$B$9)</f>
      </c>
      <c r="D9" s="22"/>
      <c r="E9" s="22"/>
      <c r="F9" s="4" t="s">
        <v>18</v>
      </c>
      <c r="G9" s="7">
        <f>IF('Application'!$E$9="","",'Application'!$E$9)</f>
      </c>
    </row>
    <row r="10" ht="26" customHeight="1" spans="1:7" x14ac:dyDescent="0.25">
      <c r="A10" s="4" t="s">
        <v>19</v>
      </c>
      <c r="B10" s="4"/>
      <c r="C10" s="23">
        <f>IF('Application'!$B$10="","",'Application'!$B$10)</f>
      </c>
      <c r="D10" s="23"/>
      <c r="E10" s="23"/>
      <c r="F10" s="4" t="s">
        <v>20</v>
      </c>
      <c r="G10" s="7">
        <f>IF('Application'!$E$10="","",'Application'!$E$10)</f>
      </c>
    </row>
    <row r="11" ht="9" customHeight="1" x14ac:dyDescent="0.25"/>
    <row r="12" ht="30" customHeight="1" spans="1:7" x14ac:dyDescent="0.25">
      <c r="A12" s="24" t="s">
        <v>63</v>
      </c>
      <c r="B12" s="24" t="s">
        <v>64</v>
      </c>
      <c r="C12" s="24" t="s">
        <v>65</v>
      </c>
      <c r="D12" s="24" t="s">
        <v>66</v>
      </c>
      <c r="E12" s="24" t="s">
        <v>67</v>
      </c>
      <c r="F12" s="24" t="s">
        <v>68</v>
      </c>
      <c r="G12" s="24" t="s">
        <v>69</v>
      </c>
    </row>
    <row r="13" spans="1:7" x14ac:dyDescent="0.25">
      <c r="A13" s="25" t="s">
        <v>70</v>
      </c>
      <c r="B13" s="25" t="s">
        <v>71</v>
      </c>
      <c r="C13" s="26">
        <v>8200</v>
      </c>
      <c r="D13" s="27">
        <v>1</v>
      </c>
      <c r="E13" s="28">
        <f>IF(N(C13)=0,"",ROUND(C13*N(D13),2))</f>
      </c>
      <c r="F13" s="26">
        <v>8200</v>
      </c>
      <c r="G13" s="28">
        <f>IF(N(E13)=0,"",N(E13)-N(F13))</f>
      </c>
    </row>
    <row r="14" spans="1:7" x14ac:dyDescent="0.25">
      <c r="A14" s="25" t="s">
        <v>72</v>
      </c>
      <c r="B14" s="25" t="s">
        <v>73</v>
      </c>
      <c r="C14" s="26">
        <v>22000</v>
      </c>
      <c r="D14" s="27">
        <v>1</v>
      </c>
      <c r="E14" s="29">
        <f>IF(N(C14)=0,"",ROUND(C14*N(D14),2))</f>
      </c>
      <c r="F14" s="26">
        <v>20000</v>
      </c>
      <c r="G14" s="29">
        <f>IF(N(E14)=0,"",N(E14)-N(F14))</f>
      </c>
    </row>
    <row r="15" spans="1:7" x14ac:dyDescent="0.25">
      <c r="A15" s="25" t="s">
        <v>74</v>
      </c>
      <c r="B15" s="25" t="s">
        <v>75</v>
      </c>
      <c r="C15" s="26">
        <v>26000</v>
      </c>
      <c r="D15" s="27">
        <v>1</v>
      </c>
      <c r="E15" s="28">
        <f>IF(N(C15)=0,"",ROUND(C15*N(D15),2))</f>
      </c>
      <c r="F15" s="26">
        <v>22000</v>
      </c>
      <c r="G15" s="28">
        <f>IF(N(E15)=0,"",N(E15)-N(F15))</f>
      </c>
    </row>
    <row r="16" spans="1:7" x14ac:dyDescent="0.25">
      <c r="A16" s="25" t="s">
        <v>76</v>
      </c>
      <c r="B16" s="25" t="s">
        <v>77</v>
      </c>
      <c r="C16" s="26">
        <v>20000</v>
      </c>
      <c r="D16" s="27">
        <v>0.9</v>
      </c>
      <c r="E16" s="29">
        <f>IF(N(C16)=0,"",ROUND(C16*N(D16),2))</f>
      </c>
      <c r="F16" s="26">
        <v>14000</v>
      </c>
      <c r="G16" s="29">
        <f>IF(N(E16)=0,"",N(E16)-N(F16))</f>
      </c>
    </row>
    <row r="17" spans="1:7" x14ac:dyDescent="0.25">
      <c r="A17" s="25" t="s">
        <v>78</v>
      </c>
      <c r="B17" s="25" t="s">
        <v>79</v>
      </c>
      <c r="C17" s="26">
        <v>12000</v>
      </c>
      <c r="D17" s="27">
        <v>0.75</v>
      </c>
      <c r="E17" s="28">
        <f>IF(N(C17)=0,"",ROUND(C17*N(D17),2))</f>
      </c>
      <c r="F17" s="26">
        <v>6000</v>
      </c>
      <c r="G17" s="28">
        <f>IF(N(E17)=0,"",N(E17)-N(F17))</f>
      </c>
    </row>
    <row r="18" spans="1:7" x14ac:dyDescent="0.25">
      <c r="A18" s="25" t="s">
        <v>80</v>
      </c>
      <c r="B18" s="25" t="s">
        <v>81</v>
      </c>
      <c r="C18" s="26">
        <v>7000</v>
      </c>
      <c r="D18" s="27">
        <v>0.6</v>
      </c>
      <c r="E18" s="29">
        <f>IF(N(C18)=0,"",ROUND(C18*N(D18),2))</f>
      </c>
      <c r="F18" s="26">
        <v>2000</v>
      </c>
      <c r="G18" s="29">
        <f>IF(N(E18)=0,"",N(E18)-N(F18))</f>
      </c>
    </row>
    <row r="19" spans="1:7" x14ac:dyDescent="0.25">
      <c r="A19" s="25"/>
      <c r="B19" s="25"/>
      <c r="C19" s="26"/>
      <c r="D19" s="27"/>
      <c r="E19" s="28">
        <f>IF(N(C19)=0,"",ROUND(C19*N(D19),2))</f>
      </c>
      <c r="F19" s="26"/>
      <c r="G19" s="28">
        <f>IF(N(E19)=0,"",N(E19)-N(F19))</f>
      </c>
    </row>
    <row r="20" spans="1:7" x14ac:dyDescent="0.25">
      <c r="A20" s="25"/>
      <c r="B20" s="25"/>
      <c r="C20" s="26"/>
      <c r="D20" s="27"/>
      <c r="E20" s="29">
        <f>IF(N(C20)=0,"",ROUND(C20*N(D20),2))</f>
      </c>
      <c r="F20" s="26"/>
      <c r="G20" s="29">
        <f>IF(N(E20)=0,"",N(E20)-N(F20))</f>
      </c>
    </row>
    <row r="21" spans="1:7" x14ac:dyDescent="0.25">
      <c r="A21" s="25"/>
      <c r="B21" s="25"/>
      <c r="C21" s="26"/>
      <c r="D21" s="27"/>
      <c r="E21" s="28">
        <f>IF(N(C21)=0,"",ROUND(C21*N(D21),2))</f>
      </c>
      <c r="F21" s="26"/>
      <c r="G21" s="28">
        <f>IF(N(E21)=0,"",N(E21)-N(F21))</f>
      </c>
    </row>
    <row r="22" spans="1:7" x14ac:dyDescent="0.25">
      <c r="A22" s="25"/>
      <c r="B22" s="25"/>
      <c r="C22" s="26"/>
      <c r="D22" s="27"/>
      <c r="E22" s="29">
        <f>IF(N(C22)=0,"",ROUND(C22*N(D22),2))</f>
      </c>
      <c r="F22" s="26"/>
      <c r="G22" s="29">
        <f>IF(N(E22)=0,"",N(E22)-N(F22))</f>
      </c>
    </row>
    <row r="23" spans="1:7" x14ac:dyDescent="0.25">
      <c r="A23" s="25"/>
      <c r="B23" s="25"/>
      <c r="C23" s="26"/>
      <c r="D23" s="27"/>
      <c r="E23" s="28">
        <f>IF(N(C23)=0,"",ROUND(C23*N(D23),2))</f>
      </c>
      <c r="F23" s="26"/>
      <c r="G23" s="28">
        <f>IF(N(E23)=0,"",N(E23)-N(F23))</f>
      </c>
    </row>
    <row r="24" spans="1:7" x14ac:dyDescent="0.25">
      <c r="A24" s="25"/>
      <c r="B24" s="25"/>
      <c r="C24" s="26"/>
      <c r="D24" s="27"/>
      <c r="E24" s="29">
        <f>IF(N(C24)=0,"",ROUND(C24*N(D24),2))</f>
      </c>
      <c r="F24" s="26"/>
      <c r="G24" s="29">
        <f>IF(N(E24)=0,"",N(E24)-N(F24))</f>
      </c>
    </row>
    <row r="25" spans="1:7" x14ac:dyDescent="0.25">
      <c r="A25" s="25"/>
      <c r="B25" s="25"/>
      <c r="C25" s="26"/>
      <c r="D25" s="27"/>
      <c r="E25" s="28">
        <f>IF(N(C25)=0,"",ROUND(C25*N(D25),2))</f>
      </c>
      <c r="F25" s="26"/>
      <c r="G25" s="28">
        <f>IF(N(E25)=0,"",N(E25)-N(F25))</f>
      </c>
    </row>
    <row r="26" spans="1:7" x14ac:dyDescent="0.25">
      <c r="A26" s="25"/>
      <c r="B26" s="25"/>
      <c r="C26" s="26"/>
      <c r="D26" s="27"/>
      <c r="E26" s="29">
        <f>IF(N(C26)=0,"",ROUND(C26*N(D26),2))</f>
      </c>
      <c r="F26" s="26"/>
      <c r="G26" s="29">
        <f>IF(N(E26)=0,"",N(E26)-N(F26))</f>
      </c>
    </row>
    <row r="27" ht="18" customHeight="1" spans="1:7" x14ac:dyDescent="0.25">
      <c r="A27" s="30" t="s">
        <v>82</v>
      </c>
      <c r="B27" s="30"/>
      <c r="C27" s="31">
        <f>SUM(C13:C26)</f>
      </c>
      <c r="D27" s="30"/>
      <c r="E27" s="31">
        <f>SUM(E13:E26)</f>
      </c>
      <c r="F27" s="31">
        <f>SUM(F13:F26)</f>
      </c>
      <c r="G27" s="31">
        <f>SUM(G13:G26)</f>
      </c>
    </row>
  </sheetData>
  <sheetProtection sheet="1" insertRows="0" deleteRows="0" sort="0" autoFilter="0"/>
  <mergeCells count="15">
    <mergeCell ref="A1:G1"/>
    <mergeCell ref="A2:G2"/>
    <mergeCell ref="A3:G3"/>
    <mergeCell ref="A5:B5"/>
    <mergeCell ref="C5:E5"/>
    <mergeCell ref="A6:B6"/>
    <mergeCell ref="C6:E6"/>
    <mergeCell ref="A7:B7"/>
    <mergeCell ref="C7:E7"/>
    <mergeCell ref="A8:B8"/>
    <mergeCell ref="C8:E8"/>
    <mergeCell ref="A9:B9"/>
    <mergeCell ref="C9:E9"/>
    <mergeCell ref="A10:B10"/>
    <mergeCell ref="C10:E10"/>
  </mergeCells>
  <conditionalFormatting sqref="G13:G26">
    <cfRule type="cellIs" dxfId="0" priority="1" operator="lessThan">
      <formula>0</formula>
    </cfRule>
  </conditionalFormatting>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workbookViewId="0" showGridLines="0">
      <pane ySplit="12" topLeftCell="A13" activePane="bottomLeft" state="frozen"/>
      <selection pane="bottomLeft"/>
    </sheetView>
  </sheetViews>
  <sheetFormatPr defaultRowHeight="15" outlineLevelRow="0" outlineLevelCol="0" x14ac:dyDescent="55"/>
  <cols>
    <col min="1" max="1" width="14" customWidth="1"/>
    <col min="2" max="3" width="15" customWidth="1"/>
    <col min="4" max="4" width="36" customWidth="1"/>
    <col min="5" max="5" width="18" customWidth="1"/>
    <col min="6" max="6" width="16" customWidth="1"/>
    <col min="7" max="8" width="17" customWidth="1"/>
  </cols>
  <sheetData>
    <row r="1" ht="28" customHeight="1" spans="1:8" x14ac:dyDescent="0.25">
      <c r="A1" s="1" t="s">
        <v>83</v>
      </c>
      <c r="B1" s="1"/>
      <c r="C1" s="1"/>
      <c r="D1" s="1"/>
      <c r="E1" s="1"/>
      <c r="F1" s="1"/>
      <c r="G1" s="1"/>
      <c r="H1" s="1"/>
    </row>
    <row r="2" ht="15" customHeight="1" spans="1:8" x14ac:dyDescent="0.25">
      <c r="A2" s="2" t="s">
        <v>84</v>
      </c>
      <c r="B2" s="2"/>
      <c r="C2" s="2"/>
      <c r="D2" s="2"/>
      <c r="E2" s="2"/>
      <c r="F2" s="2"/>
      <c r="G2" s="2"/>
      <c r="H2" s="2"/>
    </row>
    <row r="3" ht="4" customHeight="1" spans="1:8" x14ac:dyDescent="0.25">
      <c r="A3" s="3" t="s">
        <v>2</v>
      </c>
      <c r="B3" s="3"/>
      <c r="C3" s="3"/>
      <c r="D3" s="3"/>
      <c r="E3" s="3"/>
      <c r="F3" s="3"/>
      <c r="G3" s="3"/>
      <c r="H3" s="3"/>
    </row>
    <row r="4" ht="7" customHeight="1" x14ac:dyDescent="0.25"/>
    <row r="5" ht="26" customHeight="1" spans="1:8" x14ac:dyDescent="0.25">
      <c r="A5" s="4" t="s">
        <v>3</v>
      </c>
      <c r="B5" s="4"/>
      <c r="C5" s="22">
        <f>IF('Application'!$B$5="","",'Application'!$B$5)</f>
      </c>
      <c r="D5" s="22"/>
      <c r="E5" s="4" t="s">
        <v>5</v>
      </c>
      <c r="F5" s="4"/>
      <c r="G5" s="22">
        <f>IF('Application'!$E$5="","",'Application'!$E$5)</f>
      </c>
      <c r="H5" s="22"/>
    </row>
    <row r="6" ht="26" customHeight="1" spans="1:8" x14ac:dyDescent="0.25">
      <c r="A6" s="4" t="s">
        <v>7</v>
      </c>
      <c r="B6" s="4"/>
      <c r="C6" s="22">
        <f>IF('Application'!$B$6="","",'Application'!$B$6)</f>
      </c>
      <c r="D6" s="22"/>
      <c r="E6" s="4" t="s">
        <v>9</v>
      </c>
      <c r="F6" s="4"/>
      <c r="G6" s="7">
        <f>IF('Application'!$E$6="","",'Application'!$E$6)</f>
      </c>
      <c r="H6" s="7"/>
    </row>
    <row r="7" ht="26" customHeight="1" spans="1:8" x14ac:dyDescent="0.25">
      <c r="A7" s="4" t="s">
        <v>10</v>
      </c>
      <c r="B7" s="4"/>
      <c r="C7" s="22">
        <f>IF('Application'!$B$7="","",'Application'!$B$7)</f>
      </c>
      <c r="D7" s="22"/>
      <c r="E7" s="4" t="s">
        <v>12</v>
      </c>
      <c r="F7" s="4"/>
      <c r="G7" s="7">
        <f>IF('Application'!$E$7="","",'Application'!$E$7)</f>
      </c>
      <c r="H7" s="7"/>
    </row>
    <row r="8" ht="26" customHeight="1" spans="1:8" x14ac:dyDescent="0.25">
      <c r="A8" s="4" t="s">
        <v>13</v>
      </c>
      <c r="B8" s="4"/>
      <c r="C8" s="22">
        <f>IF('Application'!$B$8="","",'Application'!$B$8)</f>
      </c>
      <c r="D8" s="22"/>
      <c r="E8" s="4" t="s">
        <v>15</v>
      </c>
      <c r="F8" s="4"/>
      <c r="G8" s="7">
        <f>IF('Application'!$E$8="","",'Application'!$E$8)</f>
      </c>
      <c r="H8" s="7"/>
    </row>
    <row r="9" ht="26" customHeight="1" spans="1:8" x14ac:dyDescent="0.25">
      <c r="A9" s="4" t="s">
        <v>16</v>
      </c>
      <c r="B9" s="4"/>
      <c r="C9" s="22">
        <f>IF('Application'!$B$9="","",'Application'!$B$9)</f>
      </c>
      <c r="D9" s="22"/>
      <c r="E9" s="4" t="s">
        <v>18</v>
      </c>
      <c r="F9" s="4"/>
      <c r="G9" s="7">
        <f>IF('Application'!$E$9="","",'Application'!$E$9)</f>
      </c>
      <c r="H9" s="7"/>
    </row>
    <row r="10" ht="26" customHeight="1" spans="1:8" x14ac:dyDescent="0.25">
      <c r="A10" s="4" t="s">
        <v>19</v>
      </c>
      <c r="B10" s="4"/>
      <c r="C10" s="23">
        <f>IF('Application'!$B$10="","",'Application'!$B$10)</f>
      </c>
      <c r="D10" s="23"/>
      <c r="E10" s="4" t="s">
        <v>20</v>
      </c>
      <c r="F10" s="4"/>
      <c r="G10" s="7">
        <f>IF('Application'!$E$10="","",'Application'!$E$10)</f>
      </c>
      <c r="H10" s="7"/>
    </row>
    <row r="11" ht="9" customHeight="1" x14ac:dyDescent="0.25"/>
    <row r="12" ht="30" customHeight="1" spans="1:8" x14ac:dyDescent="0.25">
      <c r="A12" s="24" t="s">
        <v>85</v>
      </c>
      <c r="B12" s="24" t="s">
        <v>86</v>
      </c>
      <c r="C12" s="24" t="s">
        <v>87</v>
      </c>
      <c r="D12" s="24" t="s">
        <v>88</v>
      </c>
      <c r="E12" s="24" t="s">
        <v>89</v>
      </c>
      <c r="F12" s="24" t="s">
        <v>90</v>
      </c>
      <c r="G12" s="24" t="s">
        <v>68</v>
      </c>
      <c r="H12" s="24" t="s">
        <v>69</v>
      </c>
    </row>
    <row r="13" spans="1:8" x14ac:dyDescent="0.25">
      <c r="A13" s="25" t="s">
        <v>91</v>
      </c>
      <c r="B13" s="25" t="s">
        <v>92</v>
      </c>
      <c r="C13" s="32">
        <v>45983</v>
      </c>
      <c r="D13" s="25" t="s">
        <v>93</v>
      </c>
      <c r="E13" s="25" t="s">
        <v>94</v>
      </c>
      <c r="F13" s="26">
        <v>7250</v>
      </c>
      <c r="G13" s="26">
        <v>0</v>
      </c>
      <c r="H13" s="28">
        <f>IF(N(F13)=0,"",N(F13)-N(G13))</f>
      </c>
    </row>
    <row r="14" spans="1:8" x14ac:dyDescent="0.25">
      <c r="A14" s="25" t="s">
        <v>95</v>
      </c>
      <c r="B14" s="25" t="s">
        <v>96</v>
      </c>
      <c r="C14" s="32">
        <v>45995</v>
      </c>
      <c r="D14" s="25" t="s">
        <v>97</v>
      </c>
      <c r="E14" s="25" t="s">
        <v>94</v>
      </c>
      <c r="F14" s="26">
        <v>3400</v>
      </c>
      <c r="G14" s="26">
        <v>0</v>
      </c>
      <c r="H14" s="29">
        <f>IF(N(F14)=0,"",N(F14)-N(G14))</f>
      </c>
    </row>
    <row r="15" spans="1:8" x14ac:dyDescent="0.25">
      <c r="A15" s="25" t="s">
        <v>98</v>
      </c>
      <c r="B15" s="25" t="s">
        <v>99</v>
      </c>
      <c r="C15" s="32">
        <v>46031</v>
      </c>
      <c r="D15" s="25" t="s">
        <v>100</v>
      </c>
      <c r="E15" s="25" t="s">
        <v>94</v>
      </c>
      <c r="F15" s="26">
        <v>1850</v>
      </c>
      <c r="G15" s="26">
        <v>0</v>
      </c>
      <c r="H15" s="28">
        <f>IF(N(F15)=0,"",N(F15)-N(G15))</f>
      </c>
    </row>
    <row r="16" spans="1:8" x14ac:dyDescent="0.25">
      <c r="A16" s="25"/>
      <c r="B16" s="25"/>
      <c r="C16" s="32"/>
      <c r="D16" s="25"/>
      <c r="E16" s="25"/>
      <c r="F16" s="26"/>
      <c r="G16" s="26"/>
      <c r="H16" s="29">
        <f>IF(N(F16)=0,"",N(F16)-N(G16))</f>
      </c>
    </row>
    <row r="17" spans="1:8" x14ac:dyDescent="0.25">
      <c r="A17" s="25"/>
      <c r="B17" s="25"/>
      <c r="C17" s="32"/>
      <c r="D17" s="25"/>
      <c r="E17" s="25"/>
      <c r="F17" s="26"/>
      <c r="G17" s="26"/>
      <c r="H17" s="28">
        <f>IF(N(F17)=0,"",N(F17)-N(G17))</f>
      </c>
    </row>
    <row r="18" spans="1:8" x14ac:dyDescent="0.25">
      <c r="A18" s="25"/>
      <c r="B18" s="25"/>
      <c r="C18" s="32"/>
      <c r="D18" s="25"/>
      <c r="E18" s="25"/>
      <c r="F18" s="26"/>
      <c r="G18" s="26"/>
      <c r="H18" s="29">
        <f>IF(N(F18)=0,"",N(F18)-N(G18))</f>
      </c>
    </row>
    <row r="19" spans="1:8" x14ac:dyDescent="0.25">
      <c r="A19" s="25"/>
      <c r="B19" s="25"/>
      <c r="C19" s="32"/>
      <c r="D19" s="25"/>
      <c r="E19" s="25"/>
      <c r="F19" s="26"/>
      <c r="G19" s="26"/>
      <c r="H19" s="28">
        <f>IF(N(F19)=0,"",N(F19)-N(G19))</f>
      </c>
    </row>
    <row r="20" spans="1:8" x14ac:dyDescent="0.25">
      <c r="A20" s="25"/>
      <c r="B20" s="25"/>
      <c r="C20" s="32"/>
      <c r="D20" s="25"/>
      <c r="E20" s="25"/>
      <c r="F20" s="26"/>
      <c r="G20" s="26"/>
      <c r="H20" s="29">
        <f>IF(N(F20)=0,"",N(F20)-N(G20))</f>
      </c>
    </row>
    <row r="21" spans="1:8" x14ac:dyDescent="0.25">
      <c r="A21" s="25"/>
      <c r="B21" s="25"/>
      <c r="C21" s="32"/>
      <c r="D21" s="25"/>
      <c r="E21" s="25"/>
      <c r="F21" s="26"/>
      <c r="G21" s="26"/>
      <c r="H21" s="28">
        <f>IF(N(F21)=0,"",N(F21)-N(G21))</f>
      </c>
    </row>
    <row r="22" spans="1:8" x14ac:dyDescent="0.25">
      <c r="A22" s="25"/>
      <c r="B22" s="25"/>
      <c r="C22" s="32"/>
      <c r="D22" s="25"/>
      <c r="E22" s="25"/>
      <c r="F22" s="26"/>
      <c r="G22" s="26"/>
      <c r="H22" s="29">
        <f>IF(N(F22)=0,"",N(F22)-N(G22))</f>
      </c>
    </row>
    <row r="23" ht="18" customHeight="1" spans="1:8" x14ac:dyDescent="0.25">
      <c r="A23" s="30" t="s">
        <v>101</v>
      </c>
      <c r="B23" s="30"/>
      <c r="C23" s="30"/>
      <c r="D23" s="30"/>
      <c r="E23" s="30"/>
      <c r="F23" s="30"/>
      <c r="G23" s="31">
        <f>SUM(G13:G22)</f>
      </c>
      <c r="H23" s="31">
        <f>SUM(H13:H22)</f>
      </c>
    </row>
    <row r="24" ht="18" customHeight="1" spans="1:8" x14ac:dyDescent="0.25">
      <c r="A24" s="30" t="s">
        <v>102</v>
      </c>
      <c r="B24" s="30"/>
      <c r="C24" s="30"/>
      <c r="D24" s="30"/>
      <c r="E24" s="30"/>
      <c r="F24" s="31">
        <f>SUMIF($E$13:$E$22,"Agreed",$F$13:$F$22)</f>
      </c>
      <c r="G24" s="30"/>
      <c r="H24" s="30"/>
    </row>
    <row r="25" ht="18" customHeight="1" spans="1:8" x14ac:dyDescent="0.25">
      <c r="A25" s="33" t="s">
        <v>103</v>
      </c>
      <c r="B25" s="33"/>
      <c r="C25" s="33"/>
      <c r="D25" s="33"/>
      <c r="E25" s="33"/>
      <c r="F25" s="34">
        <f>SUMIF($E$13:$E$22,"Priced",$F$13:$F$22)+SUMIF($E$13:$E$22,"Submitted",$F$13:$F$22)</f>
      </c>
      <c r="G25" s="33"/>
      <c r="H25" s="33"/>
    </row>
    <row r="26" ht="18" customHeight="1" spans="1:8" x14ac:dyDescent="0.25">
      <c r="A26" s="33" t="s">
        <v>104</v>
      </c>
      <c r="B26" s="33"/>
      <c r="C26" s="33"/>
      <c r="D26" s="33"/>
      <c r="E26" s="33"/>
      <c r="F26" s="34">
        <f>SUMIF($E$13:$E$22,"Instructed",$F$13:$F$22)</f>
      </c>
      <c r="G26" s="33"/>
      <c r="H26" s="33"/>
    </row>
    <row r="27" ht="18" customHeight="1" spans="1:8" x14ac:dyDescent="0.25">
      <c r="A27" s="33" t="s">
        <v>105</v>
      </c>
      <c r="B27" s="33"/>
      <c r="C27" s="33"/>
      <c r="D27" s="33"/>
      <c r="E27" s="33"/>
      <c r="F27" s="34">
        <f>SUMIF($E$13:$E$22,"Disputed",$F$13:$F$22)+SUMIF($E$13:$E$22,"Rejected",$F$13:$F$22)</f>
      </c>
      <c r="G27" s="33"/>
      <c r="H27" s="33"/>
    </row>
  </sheetData>
  <sheetProtection sheet="1" insertRows="0" deleteRows="0" sort="0" autoFilter="0"/>
  <mergeCells count="27">
    <mergeCell ref="A1:H1"/>
    <mergeCell ref="A2:H2"/>
    <mergeCell ref="A3:H3"/>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s>
  <conditionalFormatting sqref="H13:H22">
    <cfRule type="cellIs" dxfId="1" priority="1" operator="lessThan">
      <formula>0</formula>
    </cfRule>
  </conditionalFormatting>
  <dataValidations count="1">
    <dataValidation type="list" allowBlank="1" sqref="E13:E22">
      <formula1>"Instructed,Priced,Submitted,Agreed,Disputed,Rejected"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3" width="14" customWidth="1"/>
    <col min="4" max="4" width="30" customWidth="1"/>
    <col min="5" max="5" width="22" customWidth="1"/>
    <col min="6" max="7" width="13" customWidth="1"/>
    <col min="8" max="8" width="14" customWidth="1"/>
    <col min="9" max="9" width="12" customWidth="1"/>
    <col min="10" max="10" width="15" customWidth="1"/>
  </cols>
  <sheetData>
    <row r="1" ht="28" customHeight="1" spans="1:10" x14ac:dyDescent="0.25">
      <c r="A1" s="1" t="s">
        <v>106</v>
      </c>
      <c r="B1" s="1"/>
      <c r="C1" s="1"/>
      <c r="D1" s="1"/>
      <c r="E1" s="1"/>
      <c r="F1" s="1"/>
      <c r="G1" s="1"/>
      <c r="H1" s="1"/>
      <c r="I1" s="1"/>
      <c r="J1" s="1"/>
    </row>
    <row r="2" ht="15" customHeight="1" spans="1:10" x14ac:dyDescent="0.25">
      <c r="A2" s="2" t="s">
        <v>107</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22">
        <f>IF('Application'!$B$5="","",'Application'!$B$5)</f>
      </c>
      <c r="D5" s="22"/>
      <c r="E5" s="4" t="s">
        <v>5</v>
      </c>
      <c r="F5" s="4"/>
      <c r="G5" s="22">
        <f>IF('Application'!$E$5="","",'Application'!$E$5)</f>
      </c>
      <c r="H5" s="22"/>
      <c r="I5" s="22"/>
      <c r="J5" s="22"/>
    </row>
    <row r="6" ht="26" customHeight="1" spans="1:10" x14ac:dyDescent="0.25">
      <c r="A6" s="4" t="s">
        <v>7</v>
      </c>
      <c r="B6" s="4"/>
      <c r="C6" s="22">
        <f>IF('Application'!$B$6="","",'Application'!$B$6)</f>
      </c>
      <c r="D6" s="22"/>
      <c r="E6" s="4" t="s">
        <v>9</v>
      </c>
      <c r="F6" s="4"/>
      <c r="G6" s="7">
        <f>IF('Application'!$E$6="","",'Application'!$E$6)</f>
      </c>
      <c r="H6" s="7"/>
      <c r="I6" s="7"/>
      <c r="J6" s="7"/>
    </row>
    <row r="7" ht="26" customHeight="1" spans="1:10" x14ac:dyDescent="0.25">
      <c r="A7" s="4" t="s">
        <v>10</v>
      </c>
      <c r="B7" s="4"/>
      <c r="C7" s="22">
        <f>IF('Application'!$B$7="","",'Application'!$B$7)</f>
      </c>
      <c r="D7" s="22"/>
      <c r="E7" s="4" t="s">
        <v>12</v>
      </c>
      <c r="F7" s="4"/>
      <c r="G7" s="7">
        <f>IF('Application'!$E$7="","",'Application'!$E$7)</f>
      </c>
      <c r="H7" s="7"/>
      <c r="I7" s="7"/>
      <c r="J7" s="7"/>
    </row>
    <row r="8" ht="26" customHeight="1" spans="1:10" x14ac:dyDescent="0.25">
      <c r="A8" s="4" t="s">
        <v>13</v>
      </c>
      <c r="B8" s="4"/>
      <c r="C8" s="22">
        <f>IF('Application'!$B$8="","",'Application'!$B$8)</f>
      </c>
      <c r="D8" s="22"/>
      <c r="E8" s="4" t="s">
        <v>15</v>
      </c>
      <c r="F8" s="4"/>
      <c r="G8" s="7">
        <f>IF('Application'!$E$8="","",'Application'!$E$8)</f>
      </c>
      <c r="H8" s="7"/>
      <c r="I8" s="7"/>
      <c r="J8" s="7"/>
    </row>
    <row r="9" ht="26" customHeight="1" spans="1:10" x14ac:dyDescent="0.25">
      <c r="A9" s="4" t="s">
        <v>16</v>
      </c>
      <c r="B9" s="4"/>
      <c r="C9" s="22">
        <f>IF('Application'!$B$9="","",'Application'!$B$9)</f>
      </c>
      <c r="D9" s="22"/>
      <c r="E9" s="4" t="s">
        <v>18</v>
      </c>
      <c r="F9" s="4"/>
      <c r="G9" s="7">
        <f>IF('Application'!$E$9="","",'Application'!$E$9)</f>
      </c>
      <c r="H9" s="7"/>
      <c r="I9" s="7"/>
      <c r="J9" s="7"/>
    </row>
    <row r="10" ht="26" customHeight="1" spans="1:10" x14ac:dyDescent="0.25">
      <c r="A10" s="4" t="s">
        <v>19</v>
      </c>
      <c r="B10" s="4"/>
      <c r="C10" s="23">
        <f>IF('Application'!$B$10="","",'Application'!$B$10)</f>
      </c>
      <c r="D10" s="23"/>
      <c r="E10" s="4" t="s">
        <v>20</v>
      </c>
      <c r="F10" s="4"/>
      <c r="G10" s="7">
        <f>IF('Application'!$E$10="","",'Application'!$E$10)</f>
      </c>
      <c r="H10" s="7"/>
      <c r="I10" s="7"/>
      <c r="J10" s="7"/>
    </row>
    <row r="11" ht="9" customHeight="1" x14ac:dyDescent="0.25"/>
    <row r="12" ht="30" customHeight="1" spans="1:10" x14ac:dyDescent="0.25">
      <c r="A12" s="24" t="s">
        <v>108</v>
      </c>
      <c r="B12" s="24" t="s">
        <v>109</v>
      </c>
      <c r="C12" s="24" t="s">
        <v>86</v>
      </c>
      <c r="D12" s="24" t="s">
        <v>110</v>
      </c>
      <c r="E12" s="24" t="s">
        <v>111</v>
      </c>
      <c r="F12" s="24" t="s">
        <v>112</v>
      </c>
      <c r="G12" s="24" t="s">
        <v>113</v>
      </c>
      <c r="H12" s="24" t="s">
        <v>114</v>
      </c>
      <c r="I12" s="24" t="s">
        <v>115</v>
      </c>
      <c r="J12" s="24" t="s">
        <v>116</v>
      </c>
    </row>
    <row r="13" spans="1:10" x14ac:dyDescent="0.25">
      <c r="A13" s="25" t="s">
        <v>117</v>
      </c>
      <c r="B13" s="32">
        <v>45999</v>
      </c>
      <c r="C13" s="25" t="s">
        <v>118</v>
      </c>
      <c r="D13" s="25" t="s">
        <v>119</v>
      </c>
      <c r="E13" s="25" t="s">
        <v>120</v>
      </c>
      <c r="F13" s="26">
        <v>1240</v>
      </c>
      <c r="G13" s="26">
        <v>460</v>
      </c>
      <c r="H13" s="26">
        <v>0</v>
      </c>
      <c r="I13" s="35">
        <v>0.125</v>
      </c>
      <c r="J13" s="28">
        <f>IF(COUNT(F13:H13)=0,"",ROUND(SUM(F13:H13)*(1+N(I13)),2))</f>
      </c>
    </row>
    <row r="14" spans="1:10" x14ac:dyDescent="0.25">
      <c r="A14" s="25" t="s">
        <v>121</v>
      </c>
      <c r="B14" s="32">
        <v>46028</v>
      </c>
      <c r="C14" s="25" t="s">
        <v>122</v>
      </c>
      <c r="D14" s="25" t="s">
        <v>123</v>
      </c>
      <c r="E14" s="25" t="s">
        <v>120</v>
      </c>
      <c r="F14" s="26">
        <v>940</v>
      </c>
      <c r="G14" s="26">
        <v>0</v>
      </c>
      <c r="H14" s="26">
        <v>248.89</v>
      </c>
      <c r="I14" s="35">
        <v>0.125</v>
      </c>
      <c r="J14" s="29">
        <f>IF(COUNT(F14:H14)=0,"",ROUND(SUM(F14:H14)*(1+N(I14)),2))</f>
      </c>
    </row>
    <row r="15" spans="1:10" x14ac:dyDescent="0.25">
      <c r="A15" s="25"/>
      <c r="B15" s="32"/>
      <c r="C15" s="25"/>
      <c r="D15" s="25"/>
      <c r="E15" s="25"/>
      <c r="F15" s="26"/>
      <c r="G15" s="26"/>
      <c r="H15" s="26"/>
      <c r="I15" s="35"/>
      <c r="J15" s="28">
        <f>IF(COUNT(F15:H15)=0,"",ROUND(SUM(F15:H15)*(1+N(I15)),2))</f>
      </c>
    </row>
    <row r="16" spans="1:10" x14ac:dyDescent="0.25">
      <c r="A16" s="25"/>
      <c r="B16" s="32"/>
      <c r="C16" s="25"/>
      <c r="D16" s="25"/>
      <c r="E16" s="25"/>
      <c r="F16" s="26"/>
      <c r="G16" s="26"/>
      <c r="H16" s="26"/>
      <c r="I16" s="35"/>
      <c r="J16" s="29">
        <f>IF(COUNT(F16:H16)=0,"",ROUND(SUM(F16:H16)*(1+N(I16)),2))</f>
      </c>
    </row>
    <row r="17" spans="1:10" x14ac:dyDescent="0.25">
      <c r="A17" s="25"/>
      <c r="B17" s="32"/>
      <c r="C17" s="25"/>
      <c r="D17" s="25"/>
      <c r="E17" s="25"/>
      <c r="F17" s="26"/>
      <c r="G17" s="26"/>
      <c r="H17" s="26"/>
      <c r="I17" s="35"/>
      <c r="J17" s="28">
        <f>IF(COUNT(F17:H17)=0,"",ROUND(SUM(F17:H17)*(1+N(I17)),2))</f>
      </c>
    </row>
    <row r="18" spans="1:10" x14ac:dyDescent="0.25">
      <c r="A18" s="25"/>
      <c r="B18" s="32"/>
      <c r="C18" s="25"/>
      <c r="D18" s="25"/>
      <c r="E18" s="25"/>
      <c r="F18" s="26"/>
      <c r="G18" s="26"/>
      <c r="H18" s="26"/>
      <c r="I18" s="35"/>
      <c r="J18" s="29">
        <f>IF(COUNT(F18:H18)=0,"",ROUND(SUM(F18:H18)*(1+N(I18)),2))</f>
      </c>
    </row>
    <row r="19" spans="1:10" x14ac:dyDescent="0.25">
      <c r="A19" s="25"/>
      <c r="B19" s="32"/>
      <c r="C19" s="25"/>
      <c r="D19" s="25"/>
      <c r="E19" s="25"/>
      <c r="F19" s="26"/>
      <c r="G19" s="26"/>
      <c r="H19" s="26"/>
      <c r="I19" s="35"/>
      <c r="J19" s="28">
        <f>IF(COUNT(F19:H19)=0,"",ROUND(SUM(F19:H19)*(1+N(I19)),2))</f>
      </c>
    </row>
    <row r="20" spans="1:10" x14ac:dyDescent="0.25">
      <c r="A20" s="25"/>
      <c r="B20" s="32"/>
      <c r="C20" s="25"/>
      <c r="D20" s="25"/>
      <c r="E20" s="25"/>
      <c r="F20" s="26"/>
      <c r="G20" s="26"/>
      <c r="H20" s="26"/>
      <c r="I20" s="35"/>
      <c r="J20" s="29">
        <f>IF(COUNT(F20:H20)=0,"",ROUND(SUM(F20:H20)*(1+N(I20)),2))</f>
      </c>
    </row>
    <row r="21" spans="1:10" x14ac:dyDescent="0.25">
      <c r="A21" s="25"/>
      <c r="B21" s="32"/>
      <c r="C21" s="25"/>
      <c r="D21" s="25"/>
      <c r="E21" s="25"/>
      <c r="F21" s="26"/>
      <c r="G21" s="26"/>
      <c r="H21" s="26"/>
      <c r="I21" s="35"/>
      <c r="J21" s="28">
        <f>IF(COUNT(F21:H21)=0,"",ROUND(SUM(F21:H21)*(1+N(I21)),2))</f>
      </c>
    </row>
    <row r="22" spans="1:10" x14ac:dyDescent="0.25">
      <c r="A22" s="25"/>
      <c r="B22" s="32"/>
      <c r="C22" s="25"/>
      <c r="D22" s="25"/>
      <c r="E22" s="25"/>
      <c r="F22" s="26"/>
      <c r="G22" s="26"/>
      <c r="H22" s="26"/>
      <c r="I22" s="35"/>
      <c r="J22" s="29">
        <f>IF(COUNT(F22:H22)=0,"",ROUND(SUM(F22:H22)*(1+N(I22)),2))</f>
      </c>
    </row>
    <row r="23" ht="18" customHeight="1" spans="1:10" x14ac:dyDescent="0.25">
      <c r="A23" s="30" t="s">
        <v>124</v>
      </c>
      <c r="B23" s="30"/>
      <c r="C23" s="30"/>
      <c r="D23" s="30"/>
      <c r="E23" s="30"/>
      <c r="F23" s="31">
        <f>SUM(F13:F22)</f>
      </c>
      <c r="G23" s="31">
        <f>SUM(G13:G22)</f>
      </c>
      <c r="H23" s="31">
        <f>SUM(H13:H22)</f>
      </c>
      <c r="I23" s="30"/>
      <c r="J23" s="31">
        <f>SUM(J13:J22)</f>
      </c>
    </row>
  </sheetData>
  <sheetProtection sheet="1" insertRows="0" deleteRows="0" sort="0" autoFilter="0"/>
  <mergeCells count="27">
    <mergeCell ref="A1:J1"/>
    <mergeCell ref="A2:J2"/>
    <mergeCell ref="A3:J3"/>
    <mergeCell ref="A5:B5"/>
    <mergeCell ref="C5:D5"/>
    <mergeCell ref="E5:F5"/>
    <mergeCell ref="G5:J5"/>
    <mergeCell ref="A6:B6"/>
    <mergeCell ref="C6:D6"/>
    <mergeCell ref="E6:F6"/>
    <mergeCell ref="G6:J6"/>
    <mergeCell ref="A7:B7"/>
    <mergeCell ref="C7:D7"/>
    <mergeCell ref="E7:F7"/>
    <mergeCell ref="G7:J7"/>
    <mergeCell ref="A8:B8"/>
    <mergeCell ref="C8:D8"/>
    <mergeCell ref="E8:F8"/>
    <mergeCell ref="G8:J8"/>
    <mergeCell ref="A9:B9"/>
    <mergeCell ref="C9:D9"/>
    <mergeCell ref="E9:F9"/>
    <mergeCell ref="G9:J9"/>
    <mergeCell ref="A10:B10"/>
    <mergeCell ref="C10:D10"/>
    <mergeCell ref="E10:F10"/>
    <mergeCell ref="G10:J10"/>
  </mergeCell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0" customWidth="1"/>
    <col min="3" max="3" width="22" customWidth="1"/>
    <col min="4" max="4" width="18" customWidth="1"/>
    <col min="5" max="5" width="16" customWidth="1"/>
    <col min="6" max="6" width="17" customWidth="1"/>
    <col min="7" max="7" width="18" customWidth="1"/>
    <col min="8" max="9" width="17" customWidth="1"/>
  </cols>
  <sheetData>
    <row r="1" ht="28" customHeight="1" spans="1:9" x14ac:dyDescent="0.25">
      <c r="A1" s="1" t="s">
        <v>125</v>
      </c>
      <c r="B1" s="1"/>
      <c r="C1" s="1"/>
      <c r="D1" s="1"/>
      <c r="E1" s="1"/>
      <c r="F1" s="1"/>
      <c r="G1" s="1"/>
      <c r="H1" s="1"/>
      <c r="I1" s="1"/>
    </row>
    <row r="2" ht="15" customHeight="1" spans="1:9" x14ac:dyDescent="0.25">
      <c r="A2" s="2" t="s">
        <v>126</v>
      </c>
      <c r="B2" s="2"/>
      <c r="C2" s="2"/>
      <c r="D2" s="2"/>
      <c r="E2" s="2"/>
      <c r="F2" s="2"/>
      <c r="G2" s="2"/>
      <c r="H2" s="2"/>
      <c r="I2" s="2"/>
    </row>
    <row r="3" ht="4" customHeight="1" spans="1:9" x14ac:dyDescent="0.25">
      <c r="A3" s="3" t="s">
        <v>2</v>
      </c>
      <c r="B3" s="3"/>
      <c r="C3" s="3"/>
      <c r="D3" s="3"/>
      <c r="E3" s="3"/>
      <c r="F3" s="3"/>
      <c r="G3" s="3"/>
      <c r="H3" s="3"/>
      <c r="I3" s="3"/>
    </row>
    <row r="4" ht="7" customHeight="1" x14ac:dyDescent="0.25"/>
    <row r="5" ht="26" customHeight="1" spans="1:9" x14ac:dyDescent="0.25">
      <c r="A5" s="4" t="s">
        <v>3</v>
      </c>
      <c r="B5" s="4"/>
      <c r="C5" s="22">
        <f>IF('Application'!$B$5="","",'Application'!$B$5)</f>
      </c>
      <c r="D5" s="22"/>
      <c r="E5" s="4" t="s">
        <v>5</v>
      </c>
      <c r="F5" s="4"/>
      <c r="G5" s="22">
        <f>IF('Application'!$E$5="","",'Application'!$E$5)</f>
      </c>
      <c r="H5" s="22"/>
      <c r="I5" s="22"/>
    </row>
    <row r="6" ht="26" customHeight="1" spans="1:9" x14ac:dyDescent="0.25">
      <c r="A6" s="4" t="s">
        <v>7</v>
      </c>
      <c r="B6" s="4"/>
      <c r="C6" s="22">
        <f>IF('Application'!$B$6="","",'Application'!$B$6)</f>
      </c>
      <c r="D6" s="22"/>
      <c r="E6" s="4" t="s">
        <v>9</v>
      </c>
      <c r="F6" s="4"/>
      <c r="G6" s="7">
        <f>IF('Application'!$E$6="","",'Application'!$E$6)</f>
      </c>
      <c r="H6" s="7"/>
      <c r="I6" s="7"/>
    </row>
    <row r="7" ht="26" customHeight="1" spans="1:9" x14ac:dyDescent="0.25">
      <c r="A7" s="4" t="s">
        <v>10</v>
      </c>
      <c r="B7" s="4"/>
      <c r="C7" s="22">
        <f>IF('Application'!$B$7="","",'Application'!$B$7)</f>
      </c>
      <c r="D7" s="22"/>
      <c r="E7" s="4" t="s">
        <v>12</v>
      </c>
      <c r="F7" s="4"/>
      <c r="G7" s="7">
        <f>IF('Application'!$E$7="","",'Application'!$E$7)</f>
      </c>
      <c r="H7" s="7"/>
      <c r="I7" s="7"/>
    </row>
    <row r="8" ht="26" customHeight="1" spans="1:9" x14ac:dyDescent="0.25">
      <c r="A8" s="4" t="s">
        <v>13</v>
      </c>
      <c r="B8" s="4"/>
      <c r="C8" s="22">
        <f>IF('Application'!$B$8="","",'Application'!$B$8)</f>
      </c>
      <c r="D8" s="22"/>
      <c r="E8" s="4" t="s">
        <v>15</v>
      </c>
      <c r="F8" s="4"/>
      <c r="G8" s="7">
        <f>IF('Application'!$E$8="","",'Application'!$E$8)</f>
      </c>
      <c r="H8" s="7"/>
      <c r="I8" s="7"/>
    </row>
    <row r="9" ht="26" customHeight="1" spans="1:9" x14ac:dyDescent="0.25">
      <c r="A9" s="4" t="s">
        <v>16</v>
      </c>
      <c r="B9" s="4"/>
      <c r="C9" s="22">
        <f>IF('Application'!$B$9="","",'Application'!$B$9)</f>
      </c>
      <c r="D9" s="22"/>
      <c r="E9" s="4" t="s">
        <v>18</v>
      </c>
      <c r="F9" s="4"/>
      <c r="G9" s="7">
        <f>IF('Application'!$E$9="","",'Application'!$E$9)</f>
      </c>
      <c r="H9" s="7"/>
      <c r="I9" s="7"/>
    </row>
    <row r="10" ht="26" customHeight="1" spans="1:9" x14ac:dyDescent="0.25">
      <c r="A10" s="4" t="s">
        <v>19</v>
      </c>
      <c r="B10" s="4"/>
      <c r="C10" s="23">
        <f>IF('Application'!$B$10="","",'Application'!$B$10)</f>
      </c>
      <c r="D10" s="23"/>
      <c r="E10" s="4" t="s">
        <v>20</v>
      </c>
      <c r="F10" s="4"/>
      <c r="G10" s="7">
        <f>IF('Application'!$E$10="","",'Application'!$E$10)</f>
      </c>
      <c r="H10" s="7"/>
      <c r="I10" s="7"/>
    </row>
    <row r="11" ht="9" customHeight="1" x14ac:dyDescent="0.25"/>
    <row r="12" ht="30" customHeight="1" spans="1:9" x14ac:dyDescent="0.25">
      <c r="A12" s="24" t="s">
        <v>127</v>
      </c>
      <c r="B12" s="24" t="s">
        <v>128</v>
      </c>
      <c r="C12" s="24" t="s">
        <v>129</v>
      </c>
      <c r="D12" s="24" t="s">
        <v>130</v>
      </c>
      <c r="E12" s="24" t="s">
        <v>131</v>
      </c>
      <c r="F12" s="24" t="s">
        <v>132</v>
      </c>
      <c r="G12" s="24" t="s">
        <v>133</v>
      </c>
      <c r="H12" s="24" t="s">
        <v>68</v>
      </c>
      <c r="I12" s="24" t="s">
        <v>69</v>
      </c>
    </row>
    <row r="13" spans="1:9" x14ac:dyDescent="0.25">
      <c r="A13" s="25" t="s">
        <v>134</v>
      </c>
      <c r="B13" s="25" t="s">
        <v>135</v>
      </c>
      <c r="C13" s="25" t="s">
        <v>136</v>
      </c>
      <c r="D13" s="25" t="s">
        <v>137</v>
      </c>
      <c r="E13" s="25" t="s">
        <v>138</v>
      </c>
      <c r="F13" s="26">
        <v>2600</v>
      </c>
      <c r="G13" s="25" t="s">
        <v>139</v>
      </c>
      <c r="H13" s="26">
        <v>0</v>
      </c>
      <c r="I13" s="28">
        <f>IF(N(F13)=0,"",N(F13)-N(H13))</f>
      </c>
    </row>
    <row r="14" spans="1:9" x14ac:dyDescent="0.25">
      <c r="A14" s="25" t="s">
        <v>140</v>
      </c>
      <c r="B14" s="25" t="s">
        <v>141</v>
      </c>
      <c r="C14" s="25" t="s">
        <v>136</v>
      </c>
      <c r="D14" s="25" t="s">
        <v>142</v>
      </c>
      <c r="E14" s="25" t="s">
        <v>143</v>
      </c>
      <c r="F14" s="26">
        <v>1600</v>
      </c>
      <c r="G14" s="25" t="s">
        <v>139</v>
      </c>
      <c r="H14" s="26">
        <v>0</v>
      </c>
      <c r="I14" s="29">
        <f>IF(N(F14)=0,"",N(F14)-N(H14))</f>
      </c>
    </row>
    <row r="15" spans="1:9" x14ac:dyDescent="0.25">
      <c r="A15" s="25"/>
      <c r="B15" s="25"/>
      <c r="C15" s="25"/>
      <c r="D15" s="25"/>
      <c r="E15" s="25"/>
      <c r="F15" s="26"/>
      <c r="G15" s="25"/>
      <c r="H15" s="26"/>
      <c r="I15" s="28">
        <f>IF(N(F15)=0,"",N(F15)-N(H15))</f>
      </c>
    </row>
    <row r="16" spans="1:9" x14ac:dyDescent="0.25">
      <c r="A16" s="25"/>
      <c r="B16" s="25"/>
      <c r="C16" s="25"/>
      <c r="D16" s="25"/>
      <c r="E16" s="25"/>
      <c r="F16" s="26"/>
      <c r="G16" s="25"/>
      <c r="H16" s="26"/>
      <c r="I16" s="29">
        <f>IF(N(F16)=0,"",N(F16)-N(H16))</f>
      </c>
    </row>
    <row r="17" spans="1:9" x14ac:dyDescent="0.25">
      <c r="A17" s="25"/>
      <c r="B17" s="25"/>
      <c r="C17" s="25"/>
      <c r="D17" s="25"/>
      <c r="E17" s="25"/>
      <c r="F17" s="26"/>
      <c r="G17" s="25"/>
      <c r="H17" s="26"/>
      <c r="I17" s="28">
        <f>IF(N(F17)=0,"",N(F17)-N(H17))</f>
      </c>
    </row>
    <row r="18" spans="1:9" x14ac:dyDescent="0.25">
      <c r="A18" s="25"/>
      <c r="B18" s="25"/>
      <c r="C18" s="25"/>
      <c r="D18" s="25"/>
      <c r="E18" s="25"/>
      <c r="F18" s="26"/>
      <c r="G18" s="25"/>
      <c r="H18" s="26"/>
      <c r="I18" s="29">
        <f>IF(N(F18)=0,"",N(F18)-N(H18))</f>
      </c>
    </row>
    <row r="19" spans="1:9" x14ac:dyDescent="0.25">
      <c r="A19" s="25"/>
      <c r="B19" s="25"/>
      <c r="C19" s="25"/>
      <c r="D19" s="25"/>
      <c r="E19" s="25"/>
      <c r="F19" s="26"/>
      <c r="G19" s="25"/>
      <c r="H19" s="26"/>
      <c r="I19" s="28">
        <f>IF(N(F19)=0,"",N(F19)-N(H19))</f>
      </c>
    </row>
    <row r="20" spans="1:9" x14ac:dyDescent="0.25">
      <c r="A20" s="25"/>
      <c r="B20" s="25"/>
      <c r="C20" s="25"/>
      <c r="D20" s="25"/>
      <c r="E20" s="25"/>
      <c r="F20" s="26"/>
      <c r="G20" s="25"/>
      <c r="H20" s="26"/>
      <c r="I20" s="29">
        <f>IF(N(F20)=0,"",N(F20)-N(H20))</f>
      </c>
    </row>
    <row r="21" ht="18" customHeight="1" spans="1:9" x14ac:dyDescent="0.25">
      <c r="A21" s="30" t="s">
        <v>144</v>
      </c>
      <c r="B21" s="30"/>
      <c r="C21" s="30"/>
      <c r="D21" s="30"/>
      <c r="E21" s="30"/>
      <c r="F21" s="31">
        <f>SUM(F13:F20)</f>
      </c>
      <c r="G21" s="30"/>
      <c r="H21" s="31">
        <f>SUM(H13:H20)</f>
      </c>
      <c r="I21" s="31">
        <f>SUM(I13:I20)</f>
      </c>
    </row>
  </sheetData>
  <sheetProtection sheet="1" insertRows="0" deleteRows="0" sort="0" autoFilter="0"/>
  <mergeCells count="27">
    <mergeCell ref="A1:I1"/>
    <mergeCell ref="A2:I2"/>
    <mergeCell ref="A3:I3"/>
    <mergeCell ref="A5:B5"/>
    <mergeCell ref="C5:D5"/>
    <mergeCell ref="E5:F5"/>
    <mergeCell ref="G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A10:B10"/>
    <mergeCell ref="C10:D10"/>
    <mergeCell ref="E10:F10"/>
    <mergeCell ref="G10:I10"/>
  </mergeCells>
  <conditionalFormatting sqref="I13:I20">
    <cfRule type="cellIs" dxfId="2" priority="1" operator="lessThan">
      <formula>0</formula>
    </cfRule>
  </conditionalFormatting>
  <dataValidations count="1">
    <dataValidation type="list" allowBlank="1" sqref="G13:G20">
      <formula1>"Yes,No,Not required"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2" customWidth="1"/>
    <col min="3" max="3" width="20" customWidth="1"/>
    <col min="4" max="4" width="16" customWidth="1"/>
    <col min="5" max="5" width="13" customWidth="1"/>
    <col min="6" max="8" width="17" customWidth="1"/>
  </cols>
  <sheetData>
    <row r="1" ht="28" customHeight="1" spans="1:8" x14ac:dyDescent="0.25">
      <c r="A1" s="1" t="s">
        <v>145</v>
      </c>
      <c r="B1" s="1"/>
      <c r="C1" s="1"/>
      <c r="D1" s="1"/>
      <c r="E1" s="1"/>
      <c r="F1" s="1"/>
      <c r="G1" s="1"/>
      <c r="H1" s="1"/>
    </row>
    <row r="2" ht="15" customHeight="1" spans="1:8" x14ac:dyDescent="0.25">
      <c r="A2" s="2" t="s">
        <v>146</v>
      </c>
      <c r="B2" s="2"/>
      <c r="C2" s="2"/>
      <c r="D2" s="2"/>
      <c r="E2" s="2"/>
      <c r="F2" s="2"/>
      <c r="G2" s="2"/>
      <c r="H2" s="2"/>
    </row>
    <row r="3" ht="4" customHeight="1" spans="1:8" x14ac:dyDescent="0.25">
      <c r="A3" s="3" t="s">
        <v>2</v>
      </c>
      <c r="B3" s="3"/>
      <c r="C3" s="3"/>
      <c r="D3" s="3"/>
      <c r="E3" s="3"/>
      <c r="F3" s="3"/>
      <c r="G3" s="3"/>
      <c r="H3" s="3"/>
    </row>
    <row r="4" ht="7" customHeight="1" x14ac:dyDescent="0.25"/>
    <row r="5" ht="26" customHeight="1" spans="1:8" x14ac:dyDescent="0.25">
      <c r="A5" s="4" t="s">
        <v>3</v>
      </c>
      <c r="B5" s="4"/>
      <c r="C5" s="22">
        <f>IF('Application'!$B$5="","",'Application'!$B$5)</f>
      </c>
      <c r="D5" s="22"/>
      <c r="E5" s="4" t="s">
        <v>5</v>
      </c>
      <c r="F5" s="4"/>
      <c r="G5" s="22">
        <f>IF('Application'!$E$5="","",'Application'!$E$5)</f>
      </c>
      <c r="H5" s="22"/>
    </row>
    <row r="6" ht="26" customHeight="1" spans="1:8" x14ac:dyDescent="0.25">
      <c r="A6" s="4" t="s">
        <v>7</v>
      </c>
      <c r="B6" s="4"/>
      <c r="C6" s="22">
        <f>IF('Application'!$B$6="","",'Application'!$B$6)</f>
      </c>
      <c r="D6" s="22"/>
      <c r="E6" s="4" t="s">
        <v>9</v>
      </c>
      <c r="F6" s="4"/>
      <c r="G6" s="7">
        <f>IF('Application'!$E$6="","",'Application'!$E$6)</f>
      </c>
      <c r="H6" s="7"/>
    </row>
    <row r="7" ht="26" customHeight="1" spans="1:8" x14ac:dyDescent="0.25">
      <c r="A7" s="4" t="s">
        <v>10</v>
      </c>
      <c r="B7" s="4"/>
      <c r="C7" s="22">
        <f>IF('Application'!$B$7="","",'Application'!$B$7)</f>
      </c>
      <c r="D7" s="22"/>
      <c r="E7" s="4" t="s">
        <v>12</v>
      </c>
      <c r="F7" s="4"/>
      <c r="G7" s="7">
        <f>IF('Application'!$E$7="","",'Application'!$E$7)</f>
      </c>
      <c r="H7" s="7"/>
    </row>
    <row r="8" ht="26" customHeight="1" spans="1:8" x14ac:dyDescent="0.25">
      <c r="A8" s="4" t="s">
        <v>13</v>
      </c>
      <c r="B8" s="4"/>
      <c r="C8" s="22">
        <f>IF('Application'!$B$8="","",'Application'!$B$8)</f>
      </c>
      <c r="D8" s="22"/>
      <c r="E8" s="4" t="s">
        <v>15</v>
      </c>
      <c r="F8" s="4"/>
      <c r="G8" s="7">
        <f>IF('Application'!$E$8="","",'Application'!$E$8)</f>
      </c>
      <c r="H8" s="7"/>
    </row>
    <row r="9" ht="26" customHeight="1" spans="1:8" x14ac:dyDescent="0.25">
      <c r="A9" s="4" t="s">
        <v>16</v>
      </c>
      <c r="B9" s="4"/>
      <c r="C9" s="22">
        <f>IF('Application'!$B$9="","",'Application'!$B$9)</f>
      </c>
      <c r="D9" s="22"/>
      <c r="E9" s="4" t="s">
        <v>18</v>
      </c>
      <c r="F9" s="4"/>
      <c r="G9" s="7">
        <f>IF('Application'!$E$9="","",'Application'!$E$9)</f>
      </c>
      <c r="H9" s="7"/>
    </row>
    <row r="10" ht="26" customHeight="1" spans="1:8" x14ac:dyDescent="0.25">
      <c r="A10" s="4" t="s">
        <v>19</v>
      </c>
      <c r="B10" s="4"/>
      <c r="C10" s="23">
        <f>IF('Application'!$B$10="","",'Application'!$B$10)</f>
      </c>
      <c r="D10" s="23"/>
      <c r="E10" s="4" t="s">
        <v>20</v>
      </c>
      <c r="F10" s="4"/>
      <c r="G10" s="7">
        <f>IF('Application'!$E$10="","",'Application'!$E$10)</f>
      </c>
      <c r="H10" s="7"/>
    </row>
    <row r="11" ht="9" customHeight="1" x14ac:dyDescent="0.25"/>
    <row r="12" ht="30" customHeight="1" spans="1:8" x14ac:dyDescent="0.25">
      <c r="A12" s="24" t="s">
        <v>127</v>
      </c>
      <c r="B12" s="24" t="s">
        <v>128</v>
      </c>
      <c r="C12" s="24" t="s">
        <v>147</v>
      </c>
      <c r="D12" s="24" t="s">
        <v>148</v>
      </c>
      <c r="E12" s="24" t="s">
        <v>149</v>
      </c>
      <c r="F12" s="24" t="s">
        <v>150</v>
      </c>
      <c r="G12" s="24" t="s">
        <v>68</v>
      </c>
      <c r="H12" s="24" t="s">
        <v>69</v>
      </c>
    </row>
    <row r="13" spans="1:8" x14ac:dyDescent="0.25">
      <c r="A13" s="25" t="s">
        <v>151</v>
      </c>
      <c r="B13" s="25" t="s">
        <v>152</v>
      </c>
      <c r="C13" s="25" t="s">
        <v>153</v>
      </c>
      <c r="D13" s="26">
        <v>5000</v>
      </c>
      <c r="E13" s="27">
        <v>0.7</v>
      </c>
      <c r="F13" s="28">
        <f>IF(N(D13)=0,"",ROUND(D13*N(E13),2))</f>
      </c>
      <c r="G13" s="26">
        <v>3200</v>
      </c>
      <c r="H13" s="28">
        <f>IF(N(F13)=0,"",N(F13)-N(G13))</f>
      </c>
    </row>
    <row r="14" spans="1:8" x14ac:dyDescent="0.25">
      <c r="A14" s="25" t="s">
        <v>154</v>
      </c>
      <c r="B14" s="25" t="s">
        <v>155</v>
      </c>
      <c r="C14" s="25" t="s">
        <v>153</v>
      </c>
      <c r="D14" s="26">
        <v>4500</v>
      </c>
      <c r="E14" s="27">
        <v>0.7</v>
      </c>
      <c r="F14" s="29">
        <f>IF(N(D14)=0,"",ROUND(D14*N(E14),2))</f>
      </c>
      <c r="G14" s="26">
        <v>2900</v>
      </c>
      <c r="H14" s="29">
        <f>IF(N(F14)=0,"",N(F14)-N(G14))</f>
      </c>
    </row>
    <row r="15" spans="1:8" x14ac:dyDescent="0.25">
      <c r="A15" s="25" t="s">
        <v>156</v>
      </c>
      <c r="B15" s="25" t="s">
        <v>157</v>
      </c>
      <c r="C15" s="25" t="s">
        <v>153</v>
      </c>
      <c r="D15" s="26">
        <v>2500</v>
      </c>
      <c r="E15" s="27">
        <v>0.7</v>
      </c>
      <c r="F15" s="28">
        <f>IF(N(D15)=0,"",ROUND(D15*N(E15),2))</f>
      </c>
      <c r="G15" s="26">
        <v>1700</v>
      </c>
      <c r="H15" s="28">
        <f>IF(N(F15)=0,"",N(F15)-N(G15))</f>
      </c>
    </row>
    <row r="16" spans="1:8" x14ac:dyDescent="0.25">
      <c r="A16" s="25"/>
      <c r="B16" s="25"/>
      <c r="C16" s="25"/>
      <c r="D16" s="26"/>
      <c r="E16" s="27"/>
      <c r="F16" s="29">
        <f>IF(N(D16)=0,"",ROUND(D16*N(E16),2))</f>
      </c>
      <c r="G16" s="26"/>
      <c r="H16" s="29">
        <f>IF(N(F16)=0,"",N(F16)-N(G16))</f>
      </c>
    </row>
    <row r="17" spans="1:8" x14ac:dyDescent="0.25">
      <c r="A17" s="25"/>
      <c r="B17" s="25"/>
      <c r="C17" s="25"/>
      <c r="D17" s="26"/>
      <c r="E17" s="27"/>
      <c r="F17" s="28">
        <f>IF(N(D17)=0,"",ROUND(D17*N(E17),2))</f>
      </c>
      <c r="G17" s="26"/>
      <c r="H17" s="28">
        <f>IF(N(F17)=0,"",N(F17)-N(G17))</f>
      </c>
    </row>
    <row r="18" spans="1:8" x14ac:dyDescent="0.25">
      <c r="A18" s="25"/>
      <c r="B18" s="25"/>
      <c r="C18" s="25"/>
      <c r="D18" s="26"/>
      <c r="E18" s="27"/>
      <c r="F18" s="29">
        <f>IF(N(D18)=0,"",ROUND(D18*N(E18),2))</f>
      </c>
      <c r="G18" s="26"/>
      <c r="H18" s="29">
        <f>IF(N(F18)=0,"",N(F18)-N(G18))</f>
      </c>
    </row>
    <row r="19" spans="1:8" x14ac:dyDescent="0.25">
      <c r="A19" s="25"/>
      <c r="B19" s="25"/>
      <c r="C19" s="25"/>
      <c r="D19" s="26"/>
      <c r="E19" s="27"/>
      <c r="F19" s="28">
        <f>IF(N(D19)=0,"",ROUND(D19*N(E19),2))</f>
      </c>
      <c r="G19" s="26"/>
      <c r="H19" s="28">
        <f>IF(N(F19)=0,"",N(F19)-N(G19))</f>
      </c>
    </row>
    <row r="20" spans="1:8" x14ac:dyDescent="0.25">
      <c r="A20" s="25"/>
      <c r="B20" s="25"/>
      <c r="C20" s="25"/>
      <c r="D20" s="26"/>
      <c r="E20" s="27"/>
      <c r="F20" s="29">
        <f>IF(N(D20)=0,"",ROUND(D20*N(E20),2))</f>
      </c>
      <c r="G20" s="26"/>
      <c r="H20" s="29">
        <f>IF(N(F20)=0,"",N(F20)-N(G20))</f>
      </c>
    </row>
    <row r="21" ht="18" customHeight="1" spans="1:8" x14ac:dyDescent="0.25">
      <c r="A21" s="30" t="s">
        <v>158</v>
      </c>
      <c r="B21" s="30"/>
      <c r="C21" s="30"/>
      <c r="D21" s="31">
        <f>SUM(D13:D20)</f>
      </c>
      <c r="E21" s="30"/>
      <c r="F21" s="31">
        <f>SUM(F13:F20)</f>
      </c>
      <c r="G21" s="31">
        <f>SUM(G13:G20)</f>
      </c>
      <c r="H21" s="31">
        <f>SUM(H13:H20)</f>
      </c>
    </row>
  </sheetData>
  <sheetProtection sheet="1" insertRows="0" deleteRows="0" sort="0" autoFilter="0"/>
  <mergeCells count="27">
    <mergeCell ref="A1:H1"/>
    <mergeCell ref="A2:H2"/>
    <mergeCell ref="A3:H3"/>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s>
  <conditionalFormatting sqref="H13:H20">
    <cfRule type="cellIs" dxfId="3" priority="1" operator="lessThan">
      <formula>0</formula>
    </cfRule>
  </conditionalFormatting>
  <dataValidations count="1">
    <dataValidation type="list" allowBlank="1" sqref="C13:C20">
      <formula1>"Time-related,Fixed,Value-related"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6" t="s">
        <v>159</v>
      </c>
      <c r="B1" s="36"/>
      <c r="C1" s="36"/>
      <c r="D1" s="36"/>
      <c r="E1" s="36"/>
    </row>
    <row r="2" ht="4" customHeight="1" spans="1:5" x14ac:dyDescent="0.25">
      <c r="A2" s="37"/>
      <c r="B2" s="37"/>
      <c r="C2" s="37"/>
      <c r="D2" s="37"/>
      <c r="E2" s="37"/>
    </row>
    <row r="4" ht="23" customHeight="1" spans="1:1" s="38" customFormat="1" x14ac:dyDescent="0.25">
      <c r="A4" s="38" t="s">
        <v>160</v>
      </c>
    </row>
    <row r="5" ht="31" customHeight="1" spans="1:5" x14ac:dyDescent="0.25">
      <c r="A5" s="39" t="s">
        <v>161</v>
      </c>
      <c r="B5" s="39"/>
      <c r="C5" s="39"/>
      <c r="D5" s="39"/>
      <c r="E5" s="39"/>
    </row>
    <row r="6" ht="31" customHeight="1" spans="1:5" x14ac:dyDescent="0.25">
      <c r="A6" s="39" t="s">
        <v>162</v>
      </c>
      <c r="B6" s="39"/>
      <c r="C6" s="39"/>
      <c r="D6" s="39"/>
      <c r="E6" s="39"/>
    </row>
    <row r="7" ht="44" customHeight="1" spans="1:5" x14ac:dyDescent="0.25">
      <c r="A7" s="39" t="s">
        <v>163</v>
      </c>
      <c r="B7" s="39"/>
      <c r="C7" s="39"/>
      <c r="D7" s="39"/>
      <c r="E7" s="39"/>
    </row>
    <row r="8" ht="44" customHeight="1" spans="1:5" x14ac:dyDescent="0.25">
      <c r="A8" s="39" t="s">
        <v>164</v>
      </c>
      <c r="B8" s="39"/>
      <c r="C8" s="39"/>
      <c r="D8" s="39"/>
      <c r="E8" s="39"/>
    </row>
    <row r="9" ht="31" customHeight="1" spans="1:5" x14ac:dyDescent="0.25">
      <c r="A9" s="39" t="s">
        <v>165</v>
      </c>
      <c r="B9" s="39"/>
      <c r="C9" s="39"/>
      <c r="D9" s="39"/>
      <c r="E9" s="39"/>
    </row>
    <row r="10" ht="44" customHeight="1" spans="1:5" x14ac:dyDescent="0.25">
      <c r="A10" s="39" t="s">
        <v>166</v>
      </c>
      <c r="B10" s="39"/>
      <c r="C10" s="39"/>
      <c r="D10" s="39"/>
      <c r="E10" s="39"/>
    </row>
    <row r="11" ht="44" customHeight="1" spans="1:5" x14ac:dyDescent="0.25">
      <c r="A11" s="39" t="s">
        <v>167</v>
      </c>
      <c r="B11" s="39"/>
      <c r="C11" s="39"/>
      <c r="D11" s="39"/>
      <c r="E11" s="39"/>
    </row>
    <row r="12" ht="44" customHeight="1" spans="1:5" x14ac:dyDescent="0.25">
      <c r="A12" s="39" t="s">
        <v>168</v>
      </c>
      <c r="B12" s="39"/>
      <c r="C12" s="39"/>
      <c r="D12" s="39"/>
      <c r="E12" s="39"/>
    </row>
    <row r="13" ht="31" customHeight="1" spans="1:5" x14ac:dyDescent="0.25">
      <c r="A13" s="39" t="s">
        <v>169</v>
      </c>
      <c r="B13" s="39"/>
      <c r="C13" s="39"/>
      <c r="D13" s="39"/>
      <c r="E13" s="39"/>
    </row>
    <row r="14" ht="44" customHeight="1" spans="1:5" x14ac:dyDescent="0.25">
      <c r="A14" s="39" t="s">
        <v>170</v>
      </c>
      <c r="B14" s="39"/>
      <c r="C14" s="39"/>
      <c r="D14" s="39"/>
      <c r="E14" s="39"/>
    </row>
    <row r="15" ht="31" customHeight="1" spans="1:5" x14ac:dyDescent="0.25">
      <c r="A15" s="39" t="s">
        <v>171</v>
      </c>
      <c r="B15" s="39"/>
      <c r="C15" s="39"/>
      <c r="D15" s="39"/>
      <c r="E15" s="39"/>
    </row>
    <row r="16" ht="31" customHeight="1" spans="1:5" x14ac:dyDescent="0.25">
      <c r="A16" s="39" t="s">
        <v>172</v>
      </c>
      <c r="B16" s="39"/>
      <c r="C16" s="39"/>
      <c r="D16" s="39"/>
      <c r="E16" s="39"/>
    </row>
    <row r="18" ht="23" customHeight="1" spans="1:1" s="38" customFormat="1" x14ac:dyDescent="0.25">
      <c r="A18" s="38" t="s">
        <v>173</v>
      </c>
    </row>
    <row r="19" ht="31" customHeight="1" spans="1:5" x14ac:dyDescent="0.25">
      <c r="A19" s="40" t="s">
        <v>174</v>
      </c>
      <c r="B19" s="40"/>
      <c r="C19" s="40"/>
      <c r="D19" s="40"/>
      <c r="E19" s="40"/>
    </row>
    <row r="20" ht="26" customHeight="1" spans="1:5" x14ac:dyDescent="0.25">
      <c r="A20" s="24" t="s">
        <v>5</v>
      </c>
      <c r="B20" s="24" t="s">
        <v>175</v>
      </c>
      <c r="C20" s="24" t="s">
        <v>176</v>
      </c>
      <c r="D20" s="24" t="s">
        <v>177</v>
      </c>
      <c r="E20" s="24" t="s">
        <v>178</v>
      </c>
    </row>
    <row r="21" ht="26" customHeight="1" spans="1:5" x14ac:dyDescent="0.25">
      <c r="A21" s="41" t="s">
        <v>179</v>
      </c>
      <c r="B21" s="41" t="s">
        <v>180</v>
      </c>
      <c r="C21" s="41" t="s">
        <v>181</v>
      </c>
      <c r="D21" s="41" t="s">
        <v>182</v>
      </c>
      <c r="E21" s="41" t="s">
        <v>183</v>
      </c>
    </row>
    <row r="22" ht="26" customHeight="1" spans="1:5" x14ac:dyDescent="0.25">
      <c r="A22" s="41" t="s">
        <v>184</v>
      </c>
      <c r="B22" s="41" t="s">
        <v>180</v>
      </c>
      <c r="C22" s="41" t="s">
        <v>181</v>
      </c>
      <c r="D22" s="41" t="s">
        <v>182</v>
      </c>
      <c r="E22" s="41" t="s">
        <v>183</v>
      </c>
    </row>
    <row r="23" ht="26" customHeight="1" spans="1:5" x14ac:dyDescent="0.25">
      <c r="A23" s="41" t="s">
        <v>185</v>
      </c>
      <c r="B23" s="41" t="s">
        <v>180</v>
      </c>
      <c r="C23" s="41" t="s">
        <v>186</v>
      </c>
      <c r="D23" s="41" t="s">
        <v>182</v>
      </c>
      <c r="E23" s="41" t="s">
        <v>187</v>
      </c>
    </row>
    <row r="24" ht="26" customHeight="1" spans="1:5" x14ac:dyDescent="0.25">
      <c r="A24" s="41" t="s">
        <v>188</v>
      </c>
      <c r="B24" s="41" t="s">
        <v>180</v>
      </c>
      <c r="C24" s="41" t="s">
        <v>181</v>
      </c>
      <c r="D24" s="41" t="s">
        <v>189</v>
      </c>
      <c r="E24" s="41" t="s">
        <v>187</v>
      </c>
    </row>
    <row r="25" ht="31" customHeight="1" spans="1:5" x14ac:dyDescent="0.25">
      <c r="A25" s="40" t="s">
        <v>190</v>
      </c>
      <c r="B25" s="40"/>
      <c r="C25" s="40"/>
      <c r="D25" s="40"/>
      <c r="E25" s="40"/>
    </row>
    <row r="27" ht="23" customHeight="1" spans="1:1" s="38" customFormat="1" x14ac:dyDescent="0.25">
      <c r="A27" s="38" t="s">
        <v>191</v>
      </c>
    </row>
    <row r="28" ht="31" customHeight="1" spans="1:5" x14ac:dyDescent="0.25">
      <c r="A28" s="40" t="s">
        <v>192</v>
      </c>
      <c r="B28" s="40"/>
      <c r="C28" s="40"/>
      <c r="D28" s="40"/>
      <c r="E28" s="40"/>
    </row>
    <row r="29" ht="31" customHeight="1" spans="1:5" x14ac:dyDescent="0.25">
      <c r="A29" s="40" t="s">
        <v>193</v>
      </c>
      <c r="B29" s="40"/>
      <c r="C29" s="40"/>
      <c r="D29" s="40"/>
      <c r="E29" s="40"/>
    </row>
    <row r="30" ht="31" customHeight="1" spans="1:5" x14ac:dyDescent="0.25">
      <c r="A30" s="40" t="s">
        <v>194</v>
      </c>
      <c r="B30" s="40"/>
      <c r="C30" s="40"/>
      <c r="D30" s="40"/>
      <c r="E30" s="40"/>
    </row>
    <row r="31" ht="31" customHeight="1" spans="1:5" x14ac:dyDescent="0.25">
      <c r="A31" s="40" t="s">
        <v>195</v>
      </c>
      <c r="B31" s="40"/>
      <c r="C31" s="40"/>
      <c r="D31" s="40"/>
      <c r="E31" s="40"/>
    </row>
    <row r="33" ht="31" customHeight="1" spans="1:5" x14ac:dyDescent="0.25">
      <c r="A33" s="40" t="s">
        <v>196</v>
      </c>
      <c r="B33" s="40"/>
      <c r="C33" s="40"/>
      <c r="D33" s="40"/>
      <c r="E33" s="40"/>
    </row>
    <row r="34" ht="18" customHeight="1" spans="1:5" s="42" customFormat="1" x14ac:dyDescent="0.25">
      <c r="A34" s="43" t="s">
        <v>197</v>
      </c>
      <c r="B34" s="43"/>
      <c r="C34" s="43"/>
      <c r="D34" s="43"/>
      <c r="E34" s="43"/>
    </row>
  </sheetData>
  <mergeCells count="22">
    <mergeCell ref="A1:E1"/>
    <mergeCell ref="A2:E2"/>
    <mergeCell ref="A5:E5"/>
    <mergeCell ref="A6:E6"/>
    <mergeCell ref="A7:E7"/>
    <mergeCell ref="A8:E8"/>
    <mergeCell ref="A9:E9"/>
    <mergeCell ref="A10:E10"/>
    <mergeCell ref="A11:E11"/>
    <mergeCell ref="A12:E12"/>
    <mergeCell ref="A13:E13"/>
    <mergeCell ref="A14:E14"/>
    <mergeCell ref="A15:E15"/>
    <mergeCell ref="A16:E16"/>
    <mergeCell ref="A19:E19"/>
    <mergeCell ref="A25:E25"/>
    <mergeCell ref="A28:E28"/>
    <mergeCell ref="A29:E29"/>
    <mergeCell ref="A30:E30"/>
    <mergeCell ref="A31:E31"/>
    <mergeCell ref="A33:E33"/>
    <mergeCell ref="A34:E34"/>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Application</vt:lpstr>
      <vt:lpstr>Measured Work</vt:lpstr>
      <vt:lpstr>Variations</vt:lpstr>
      <vt:lpstr>Dayworks</vt:lpstr>
      <vt:lpstr>Materials on Site</vt:lpstr>
      <vt:lpstr>Preliminaries</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