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Final Account" state="visible" r:id="rId4"/>
    <sheet sheetId="2" name="Close-out Checklist" state="visible" r:id="rId5"/>
    <sheet sheetId="3" name="How to use" state="visible" r:id="rId6"/>
  </sheets>
  <definedNames>
    <definedName name="_xlnm.Print_Titles" localSheetId="0">'Final Account'!$1:$13</definedName>
    <definedName name="_xlnm.Print_Titles" localSheetId="1">'Close-out Checklist'!$1:$13</definedName>
  </definedNames>
  <calcPr calcId="171027"/>
</workbook>
</file>

<file path=xl/sharedStrings.xml><?xml version="1.0" encoding="utf-8"?>
<sst xmlns="http://schemas.openxmlformats.org/spreadsheetml/2006/main" count="194" uniqueCount="144">
  <si>
    <t>FINAL ACCOUNT STATEMENT</t>
  </si>
  <si>
    <t>From the original contract sum to the final balance, line by line, with the evidence for each · complete the yellow cells only</t>
  </si>
  <si>
    <t/>
  </si>
  <si>
    <t>Payer (employer / main contractor)</t>
  </si>
  <si>
    <t>Northfield Civil Engineering Ltd</t>
  </si>
  <si>
    <t>Contract form</t>
  </si>
  <si>
    <t>JCT SBC/Q 2016</t>
  </si>
  <si>
    <t>Payee</t>
  </si>
  <si>
    <t>Ashdown Groundworks Ltd</t>
  </si>
  <si>
    <t>Valuation / assessment date</t>
  </si>
  <si>
    <t>Project</t>
  </si>
  <si>
    <t>Kingsmead Depot Refurbishment</t>
  </si>
  <si>
    <t>Payment due date</t>
  </si>
  <si>
    <t>Site address</t>
  </si>
  <si>
    <t>Kingsmead Depot, Northfield Road, Kingsmead KM4 7QT</t>
  </si>
  <si>
    <t>Payer's notice by</t>
  </si>
  <si>
    <t>Contract reference</t>
  </si>
  <si>
    <t>KMD/2025/014</t>
  </si>
  <si>
    <t>Pay less notice deadline</t>
  </si>
  <si>
    <t>Final date for payment</t>
  </si>
  <si>
    <t>Claim date — Scheme only</t>
  </si>
  <si>
    <t>Line ref</t>
  </si>
  <si>
    <t>Element</t>
  </si>
  <si>
    <t>Description</t>
  </si>
  <si>
    <t>Supporting reference</t>
  </si>
  <si>
    <t>Claimed (£)</t>
  </si>
  <si>
    <t>Agreed (£)</t>
  </si>
  <si>
    <t>Difference (£)</t>
  </si>
  <si>
    <t>Status</t>
  </si>
  <si>
    <t>Notes</t>
  </si>
  <si>
    <t>1</t>
  </si>
  <si>
    <t>Original contract sum</t>
  </si>
  <si>
    <t>Groundworks, drainage and external works package</t>
  </si>
  <si>
    <t>Subcontract order KMD/2025/014</t>
  </si>
  <si>
    <t>Agreed</t>
  </si>
  <si>
    <t>2</t>
  </si>
  <si>
    <t>Measured works remeasure</t>
  </si>
  <si>
    <t>Drainage remeasure — additional 62m of 225mm pipe</t>
  </si>
  <si>
    <t>Remeasure sheet RM-03</t>
  </si>
  <si>
    <t>Settled at 4,100</t>
  </si>
  <si>
    <t>3</t>
  </si>
  <si>
    <t>Variation</t>
  </si>
  <si>
    <t>VO-002 and VO-003, agreed at valuation 6</t>
  </si>
  <si>
    <t>Variation Register</t>
  </si>
  <si>
    <t>4</t>
  </si>
  <si>
    <t>VO-004 to VO-006, agreed at valuation 7</t>
  </si>
  <si>
    <t>5</t>
  </si>
  <si>
    <t>VO-001 omission — precast headwall</t>
  </si>
  <si>
    <t>AI-004</t>
  </si>
  <si>
    <t>6</t>
  </si>
  <si>
    <t>Daywork</t>
  </si>
  <si>
    <t>DW-011 and DW-012, signed on site</t>
  </si>
  <si>
    <t>Daywork sheets</t>
  </si>
  <si>
    <t>7</t>
  </si>
  <si>
    <t>Contra charge</t>
  </si>
  <si>
    <t>Cleaning of adopted highway after silt run-off</t>
  </si>
  <si>
    <t>Contra note CN-02</t>
  </si>
  <si>
    <t>8</t>
  </si>
  <si>
    <t>Loss and expense</t>
  </si>
  <si>
    <t>Prolongation for the third-party crane possession</t>
  </si>
  <si>
    <t>Claim submission LE-01</t>
  </si>
  <si>
    <t>Disputed</t>
  </si>
  <si>
    <t>Open at the date of this statement</t>
  </si>
  <si>
    <t>Final Account — total</t>
  </si>
  <si>
    <t>FINAL ACCOUNT SUMMARY</t>
  </si>
  <si>
    <t>Add: measured works remeasure</t>
  </si>
  <si>
    <t>Add: variations agreed</t>
  </si>
  <si>
    <t>VO-002 to VO-006</t>
  </si>
  <si>
    <t>Less: omissions</t>
  </si>
  <si>
    <t>Add: dayworks agreed</t>
  </si>
  <si>
    <t>Add: loss and expense agreed</t>
  </si>
  <si>
    <t>LE-01 still disputed</t>
  </si>
  <si>
    <t>Final contract sum, excluding VAT</t>
  </si>
  <si>
    <t>Less: contra charges</t>
  </si>
  <si>
    <t>Less: liquidated damages</t>
  </si>
  <si>
    <t>Adjusted final sum</t>
  </si>
  <si>
    <t>Less: retention still held</t>
  </si>
  <si>
    <t>Second moiety, released on the certificate of making good</t>
  </si>
  <si>
    <t>Less: previously certified</t>
  </si>
  <si>
    <t>Total of the payment schedule</t>
  </si>
  <si>
    <t>Final balance now due, excluding VAT</t>
  </si>
  <si>
    <t>STATEMENT</t>
  </si>
  <si>
    <t>This statement sets out the sum the party issuing it considers to be the final sum under the contract and the basis of that calculation. Lines marked disputed are not agreed and are not withdrawn by the issue of this statement.</t>
  </si>
  <si>
    <t>Party</t>
  </si>
  <si>
    <t>Name (print)</t>
  </si>
  <si>
    <t>Position</t>
  </si>
  <si>
    <t>Signature</t>
  </si>
  <si>
    <t>Date</t>
  </si>
  <si>
    <t>Issued by</t>
  </si>
  <si>
    <t>Agreed by</t>
  </si>
  <si>
    <t>CLOSE-OUT CHECKLIST</t>
  </si>
  <si>
    <t>The documents the account cannot be agreed without</t>
  </si>
  <si>
    <t>Item</t>
  </si>
  <si>
    <t>Owner</t>
  </si>
  <si>
    <t>Target date</t>
  </si>
  <si>
    <t>Completed date</t>
  </si>
  <si>
    <t>Evidence reference</t>
  </si>
  <si>
    <t>As-built drawings issued and accepted</t>
  </si>
  <si>
    <t>Operation and maintenance manuals issued</t>
  </si>
  <si>
    <t>Test and commissioning certificates issued</t>
  </si>
  <si>
    <t>CCTV drainage survey and adoption paperwork</t>
  </si>
  <si>
    <t>Health and safety file information handed over</t>
  </si>
  <si>
    <t>Statutory approvals and sign-offs closed out</t>
  </si>
  <si>
    <t>Defects list agreed and cleared</t>
  </si>
  <si>
    <t>Certificate of making good issued</t>
  </si>
  <si>
    <t>All variations instructed in writing and priced</t>
  </si>
  <si>
    <t>All daywork sheets signed and submitted</t>
  </si>
  <si>
    <t>Final account submitted with supporting evidence</t>
  </si>
  <si>
    <t>Retention release requested</t>
  </si>
  <si>
    <t>Final account statement — how to use this workbook</t>
  </si>
  <si>
    <t>FIELD BY FIELD</t>
  </si>
  <si>
    <t>The final account is the arithmetic that takes the original contract sum to the final sum: remeasure, variations, compensation events, dayworks, provisional sums, loss and expense, and any deduction the payer is entitled to.</t>
  </si>
  <si>
    <t>Claimed and agreed sit side by side. A statement showing only the agreed column hides the gap you are negotiating; one showing only the claimed column tells the payer nothing about where you have already moved.</t>
  </si>
  <si>
    <t>Supporting reference: a final account is settled on the strength of instructions, signed daywork sheets, measured records and correspondence, not on the total. Every line needs one.</t>
  </si>
  <si>
    <t>Status: leave a disputed line disputed. Rolling an open claim into the agreed column to make the total look tidier is how the claim gets lost.</t>
  </si>
  <si>
    <t>The final account is still a payment under the contract. When the final sum is certified it goes through the same payment notice and pay less notice machinery as every interim payment, on the dates in the header.</t>
  </si>
  <si>
    <t>Retention is dealt with separately. It is released on its own contractual trigger dates, not as part of agreeing the final sum, so the statement deducts only the retention still held.</t>
  </si>
  <si>
    <t>Close-out Checklist: the documents that have to exist before the account can be agreed. An account held up by a missing O&amp;M manual is held up just as long as one held up by money.</t>
  </si>
  <si>
    <t>If the account is agreed and then not paid, statutory interest runs at 8% above the Bank of England base rate, plus fixed compensation of £40, £70 or £100 depending on the size of the debt.</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</si>
  <si>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</si>
  <si>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</si>
  <si>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</si>
  <si>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</si>
  <si>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</si>
  <si>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</si>
  <si>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</si>
  <si>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</si>
  <si>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</si>
  <si>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</si>
  <si>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</si>
  <si>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</si>
  <si>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</si>
  <si>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</si>
  <si>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</si>
  <si>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</si>
  <si>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</si>
  <si>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</si>
  <si>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</si>
  <si>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</si>
  <si>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</si>
  <si>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</si>
  <si>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Late Payment of Commercial Debts (Interest) Act 1998, s.5A, and gov.uk "Late commercial payments: charging interest and debt recovery" — legislation.gov.uk/ukpga/1998/20/section/5A</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</si>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</sst>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0" fontId="7"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5" fillId="4" borderId="1" xfId="0" applyFont="1" applyFill="1" applyBorder="1" applyAlignment="1">
      <alignment vertical="center" wrapText="1" indent="1"/>
    </xf>
    <xf numFmtId="165" fontId="5" fillId="5" borderId="1" xfId="0" applyNumberFormat="1" applyFont="1" applyFill="1" applyBorder="1" applyAlignment="1" applyProtection="1">
      <alignment horizontal="right" vertical="center" indent="1"/>
      <protection locked="0"/>
    </xf>
    <xf numFmtId="0" fontId="9" fillId="0" borderId="0" xfId="0" applyFont="1" applyAlignment="1">
      <alignment vertical="center" wrapText="1" indent="1"/>
    </xf>
    <xf numFmtId="0" fontId="6" fillId="4" borderId="1" xfId="0" applyFont="1" applyFill="1" applyBorder="1" applyAlignment="1">
      <alignment vertical="center" wrapText="1" indent="1"/>
    </xf>
    <xf numFmtId="165" fontId="6" fillId="0" borderId="2" xfId="0" applyNumberFormat="1" applyFont="1" applyBorder="1" applyAlignment="1">
      <alignment horizontal="right" vertical="center" indent="1"/>
    </xf>
    <xf numFmtId="165" fontId="6" fillId="0" borderId="1" xfId="0" applyNumberFormat="1" applyFont="1" applyBorder="1" applyAlignment="1">
      <alignment horizontal="right" vertical="center" indent="1"/>
    </xf>
    <xf numFmtId="0" fontId="10" fillId="0" borderId="1" xfId="0" applyFont="1" applyBorder="1" applyAlignment="1">
      <alignment vertical="top" wrapText="1" indent="1"/>
    </xf>
    <xf numFmtId="0" fontId="7"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164"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2">
    <dxf>
      <font>
        <b/>
        <color rgb="FFB42318"/>
      </font>
    </dxf>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workbookViewId="0" showGridLines="0">
      <pane ySplit="13" topLeftCell="A14" activePane="bottomLeft" state="frozen"/>
      <selection pane="bottomLeft"/>
    </sheetView>
  </sheetViews>
  <sheetFormatPr defaultRowHeight="15" outlineLevelRow="0" outlineLevelCol="0" x14ac:dyDescent="55"/>
  <cols>
    <col min="1" max="1" width="10" customWidth="1"/>
    <col min="2" max="2" width="22" customWidth="1"/>
    <col min="3" max="3" width="40" customWidth="1"/>
    <col min="4" max="4" width="22" customWidth="1"/>
    <col min="5" max="7" width="16" customWidth="1"/>
    <col min="8" max="8" width="14" customWidth="1"/>
    <col min="9" max="9" width="24" customWidth="1"/>
  </cols>
  <sheetData>
    <row r="1" ht="28" customHeight="1" spans="1:9" x14ac:dyDescent="0.25">
      <c r="A1" s="1" t="s">
        <v>0</v>
      </c>
      <c r="B1" s="1"/>
      <c r="C1" s="1"/>
      <c r="D1" s="1"/>
      <c r="E1" s="1"/>
      <c r="F1" s="1"/>
      <c r="G1" s="1"/>
      <c r="H1" s="1"/>
      <c r="I1" s="1"/>
    </row>
    <row r="2" ht="15" customHeight="1" spans="1:9" x14ac:dyDescent="0.25">
      <c r="A2" s="2" t="s">
        <v>1</v>
      </c>
      <c r="B2" s="2"/>
      <c r="C2" s="2"/>
      <c r="D2" s="2"/>
      <c r="E2" s="2"/>
      <c r="F2" s="2"/>
      <c r="G2" s="2"/>
      <c r="H2" s="2"/>
      <c r="I2" s="2"/>
    </row>
    <row r="3" ht="4" customHeight="1" spans="1:9" x14ac:dyDescent="0.25">
      <c r="A3" s="3" t="s">
        <v>2</v>
      </c>
      <c r="B3" s="3"/>
      <c r="C3" s="3"/>
      <c r="D3" s="3"/>
      <c r="E3" s="3"/>
      <c r="F3" s="3"/>
      <c r="G3" s="3"/>
      <c r="H3" s="3"/>
      <c r="I3" s="3"/>
    </row>
    <row r="4" ht="7" customHeight="1" x14ac:dyDescent="0.25"/>
    <row r="5" ht="26" customHeight="1" spans="1:9" x14ac:dyDescent="0.25">
      <c r="A5" s="4" t="s">
        <v>3</v>
      </c>
      <c r="B5" s="4"/>
      <c r="C5" s="5" t="s">
        <v>4</v>
      </c>
      <c r="D5" s="4" t="s">
        <v>5</v>
      </c>
      <c r="E5" s="4"/>
      <c r="F5" s="5" t="s">
        <v>6</v>
      </c>
      <c r="G5" s="5"/>
      <c r="H5" s="5"/>
      <c r="I5" s="5"/>
    </row>
    <row r="6" ht="26" customHeight="1" spans="1:9" x14ac:dyDescent="0.25">
      <c r="A6" s="4" t="s">
        <v>7</v>
      </c>
      <c r="B6" s="4"/>
      <c r="C6" s="5" t="s">
        <v>8</v>
      </c>
      <c r="D6" s="4" t="s">
        <v>9</v>
      </c>
      <c r="E6" s="4"/>
      <c r="F6" s="6">
        <v>46037</v>
      </c>
      <c r="G6" s="6"/>
      <c r="H6" s="6"/>
      <c r="I6" s="6"/>
    </row>
    <row r="7" ht="26" customHeight="1" spans="1:9" x14ac:dyDescent="0.25">
      <c r="A7" s="4" t="s">
        <v>10</v>
      </c>
      <c r="B7" s="4"/>
      <c r="C7" s="5" t="s">
        <v>11</v>
      </c>
      <c r="D7" s="4" t="s">
        <v>12</v>
      </c>
      <c r="E7" s="4"/>
      <c r="F7" s="7">
        <f>IF($F$6="","",IF($F$5="Scheme default",MAX($F$6+7,N($F$11)),$F$6+IF($F$5="JCT SBC/Q 2016",7,IF($F$5="JCT DB 2016",7,IF($F$5="NEC4 ECC",7,IF($F$5="Scheme default",7,0))))))</f>
      </c>
      <c r="G7" s="7"/>
      <c r="H7" s="7"/>
      <c r="I7" s="7"/>
    </row>
    <row r="8" ht="26" customHeight="1" spans="1:9" x14ac:dyDescent="0.25">
      <c r="A8" s="4" t="s">
        <v>13</v>
      </c>
      <c r="B8" s="4"/>
      <c r="C8" s="5" t="s">
        <v>14</v>
      </c>
      <c r="D8" s="4" t="s">
        <v>15</v>
      </c>
      <c r="E8" s="4"/>
      <c r="F8" s="7">
        <f>IF($F$7="","",$F$7+IF($F$5="JCT SBC/Q 2016",5,IF($F$5="JCT DB 2016",5,IF($F$5="NEC4 ECC",0,IF($F$5="Scheme default",5,0)))))</f>
      </c>
      <c r="G8" s="7"/>
      <c r="H8" s="7"/>
      <c r="I8" s="7"/>
    </row>
    <row r="9" ht="26" customHeight="1" spans="1:9" x14ac:dyDescent="0.25">
      <c r="A9" s="4" t="s">
        <v>16</v>
      </c>
      <c r="B9" s="4"/>
      <c r="C9" s="5" t="s">
        <v>17</v>
      </c>
      <c r="D9" s="4" t="s">
        <v>18</v>
      </c>
      <c r="E9" s="4"/>
      <c r="F9" s="7">
        <f>IF($F$10="","",$F$10-IF($F$5="JCT SBC/Q 2016",5,IF($F$5="JCT DB 2016",5,IF($F$5="NEC4 ECC",7,IF($F$5="Scheme default",7,0)))))</f>
      </c>
      <c r="G9" s="7"/>
      <c r="H9" s="7"/>
      <c r="I9" s="7"/>
    </row>
    <row r="10" ht="26" customHeight="1" spans="4:9" x14ac:dyDescent="0.25">
      <c r="D10" s="4" t="s">
        <v>19</v>
      </c>
      <c r="E10" s="4"/>
      <c r="F10" s="7">
        <f>IF($F$7="","",$F$7+IF($F$5="JCT SBC/Q 2016",14,IF($F$5="JCT DB 2016",14,IF($F$5="NEC4 ECC",14,IF($F$5="Scheme default",17,0)))))</f>
      </c>
      <c r="G10" s="7"/>
      <c r="H10" s="7"/>
      <c r="I10" s="7"/>
    </row>
    <row r="11" ht="26" customHeight="1" spans="4:9" x14ac:dyDescent="0.25">
      <c r="D11" s="4" t="s">
        <v>20</v>
      </c>
      <c r="E11" s="4"/>
      <c r="F11" s="6">
        <v>46037</v>
      </c>
      <c r="G11" s="6"/>
      <c r="H11" s="6"/>
      <c r="I11" s="6"/>
    </row>
    <row r="12" ht="9" customHeight="1" x14ac:dyDescent="0.25"/>
    <row r="13" ht="30" customHeight="1" spans="1:9" x14ac:dyDescent="0.25">
      <c r="A13" s="8" t="s">
        <v>21</v>
      </c>
      <c r="B13" s="8" t="s">
        <v>22</v>
      </c>
      <c r="C13" s="8" t="s">
        <v>23</v>
      </c>
      <c r="D13" s="8" t="s">
        <v>24</v>
      </c>
      <c r="E13" s="8" t="s">
        <v>25</v>
      </c>
      <c r="F13" s="8" t="s">
        <v>26</v>
      </c>
      <c r="G13" s="8" t="s">
        <v>27</v>
      </c>
      <c r="H13" s="8" t="s">
        <v>28</v>
      </c>
      <c r="I13" s="8" t="s">
        <v>29</v>
      </c>
    </row>
    <row r="14" spans="1:9" x14ac:dyDescent="0.25">
      <c r="A14" s="9" t="s">
        <v>30</v>
      </c>
      <c r="B14" s="9" t="s">
        <v>31</v>
      </c>
      <c r="C14" s="9" t="s">
        <v>32</v>
      </c>
      <c r="D14" s="9" t="s">
        <v>33</v>
      </c>
      <c r="E14" s="10">
        <v>109500</v>
      </c>
      <c r="F14" s="10">
        <v>109500</v>
      </c>
      <c r="G14" s="11">
        <f>IF(COUNT(E14:F14)=0,"",N(F14)-N(E14))</f>
      </c>
      <c r="H14" s="9" t="s">
        <v>34</v>
      </c>
      <c r="I14" s="9" t="s">
        <v>2</v>
      </c>
    </row>
    <row r="15" spans="1:9" x14ac:dyDescent="0.25">
      <c r="A15" s="9" t="s">
        <v>35</v>
      </c>
      <c r="B15" s="9" t="s">
        <v>36</v>
      </c>
      <c r="C15" s="9" t="s">
        <v>37</v>
      </c>
      <c r="D15" s="9" t="s">
        <v>38</v>
      </c>
      <c r="E15" s="10">
        <v>4600</v>
      </c>
      <c r="F15" s="10">
        <v>4100</v>
      </c>
      <c r="G15" s="12">
        <f>IF(COUNT(E15:F15)=0,"",N(F15)-N(E15))</f>
      </c>
      <c r="H15" s="9" t="s">
        <v>34</v>
      </c>
      <c r="I15" s="9" t="s">
        <v>39</v>
      </c>
    </row>
    <row r="16" spans="1:9" x14ac:dyDescent="0.25">
      <c r="A16" s="9" t="s">
        <v>40</v>
      </c>
      <c r="B16" s="9" t="s">
        <v>41</v>
      </c>
      <c r="C16" s="9" t="s">
        <v>42</v>
      </c>
      <c r="D16" s="9" t="s">
        <v>43</v>
      </c>
      <c r="E16" s="10">
        <v>4100</v>
      </c>
      <c r="F16" s="10">
        <v>4100</v>
      </c>
      <c r="G16" s="11">
        <f>IF(COUNT(E16:F16)=0,"",N(F16)-N(E16))</f>
      </c>
      <c r="H16" s="9" t="s">
        <v>34</v>
      </c>
      <c r="I16" s="9" t="s">
        <v>2</v>
      </c>
    </row>
    <row r="17" spans="1:9" x14ac:dyDescent="0.25">
      <c r="A17" s="9" t="s">
        <v>44</v>
      </c>
      <c r="B17" s="9" t="s">
        <v>41</v>
      </c>
      <c r="C17" s="9" t="s">
        <v>45</v>
      </c>
      <c r="D17" s="9" t="s">
        <v>43</v>
      </c>
      <c r="E17" s="10">
        <v>12500</v>
      </c>
      <c r="F17" s="10">
        <v>12500</v>
      </c>
      <c r="G17" s="12">
        <f>IF(COUNT(E17:F17)=0,"",N(F17)-N(E17))</f>
      </c>
      <c r="H17" s="9" t="s">
        <v>34</v>
      </c>
      <c r="I17" s="9" t="s">
        <v>2</v>
      </c>
    </row>
    <row r="18" spans="1:9" x14ac:dyDescent="0.25">
      <c r="A18" s="9" t="s">
        <v>46</v>
      </c>
      <c r="B18" s="9" t="s">
        <v>41</v>
      </c>
      <c r="C18" s="9" t="s">
        <v>47</v>
      </c>
      <c r="D18" s="9" t="s">
        <v>48</v>
      </c>
      <c r="E18" s="10">
        <v>-2600</v>
      </c>
      <c r="F18" s="10">
        <v>-2600</v>
      </c>
      <c r="G18" s="11">
        <f>IF(COUNT(E18:F18)=0,"",N(F18)-N(E18))</f>
      </c>
      <c r="H18" s="9" t="s">
        <v>34</v>
      </c>
      <c r="I18" s="9" t="s">
        <v>2</v>
      </c>
    </row>
    <row r="19" spans="1:9" x14ac:dyDescent="0.25">
      <c r="A19" s="9" t="s">
        <v>49</v>
      </c>
      <c r="B19" s="9" t="s">
        <v>50</v>
      </c>
      <c r="C19" s="9" t="s">
        <v>51</v>
      </c>
      <c r="D19" s="9" t="s">
        <v>52</v>
      </c>
      <c r="E19" s="10">
        <v>3250</v>
      </c>
      <c r="F19" s="10">
        <v>3250</v>
      </c>
      <c r="G19" s="12">
        <f>IF(COUNT(E19:F19)=0,"",N(F19)-N(E19))</f>
      </c>
      <c r="H19" s="9" t="s">
        <v>34</v>
      </c>
      <c r="I19" s="9" t="s">
        <v>2</v>
      </c>
    </row>
    <row r="20" spans="1:9" x14ac:dyDescent="0.25">
      <c r="A20" s="9" t="s">
        <v>53</v>
      </c>
      <c r="B20" s="9" t="s">
        <v>54</v>
      </c>
      <c r="C20" s="9" t="s">
        <v>55</v>
      </c>
      <c r="D20" s="9" t="s">
        <v>56</v>
      </c>
      <c r="E20" s="10">
        <v>-450</v>
      </c>
      <c r="F20" s="10">
        <v>-450</v>
      </c>
      <c r="G20" s="11">
        <f>IF(COUNT(E20:F20)=0,"",N(F20)-N(E20))</f>
      </c>
      <c r="H20" s="9" t="s">
        <v>34</v>
      </c>
      <c r="I20" s="9" t="s">
        <v>2</v>
      </c>
    </row>
    <row r="21" spans="1:9" x14ac:dyDescent="0.25">
      <c r="A21" s="9" t="s">
        <v>57</v>
      </c>
      <c r="B21" s="9" t="s">
        <v>58</v>
      </c>
      <c r="C21" s="9" t="s">
        <v>59</v>
      </c>
      <c r="D21" s="9" t="s">
        <v>60</v>
      </c>
      <c r="E21" s="10">
        <v>3800</v>
      </c>
      <c r="F21" s="10">
        <v>0</v>
      </c>
      <c r="G21" s="12">
        <f>IF(COUNT(E21:F21)=0,"",N(F21)-N(E21))</f>
      </c>
      <c r="H21" s="9" t="s">
        <v>61</v>
      </c>
      <c r="I21" s="9" t="s">
        <v>62</v>
      </c>
    </row>
    <row r="22" spans="1:9" x14ac:dyDescent="0.25">
      <c r="A22" s="9"/>
      <c r="B22" s="9"/>
      <c r="C22" s="9"/>
      <c r="D22" s="9"/>
      <c r="E22" s="10"/>
      <c r="F22" s="10"/>
      <c r="G22" s="11">
        <f>IF(COUNT(E22:F22)=0,"",N(F22)-N(E22))</f>
      </c>
      <c r="H22" s="9"/>
      <c r="I22" s="9"/>
    </row>
    <row r="23" spans="1:9" x14ac:dyDescent="0.25">
      <c r="A23" s="9"/>
      <c r="B23" s="9"/>
      <c r="C23" s="9"/>
      <c r="D23" s="9"/>
      <c r="E23" s="10"/>
      <c r="F23" s="10"/>
      <c r="G23" s="12">
        <f>IF(COUNT(E23:F23)=0,"",N(F23)-N(E23))</f>
      </c>
      <c r="H23" s="9"/>
      <c r="I23" s="9"/>
    </row>
    <row r="24" spans="1:9" x14ac:dyDescent="0.25">
      <c r="A24" s="9"/>
      <c r="B24" s="9"/>
      <c r="C24" s="9"/>
      <c r="D24" s="9"/>
      <c r="E24" s="10"/>
      <c r="F24" s="10"/>
      <c r="G24" s="11">
        <f>IF(COUNT(E24:F24)=0,"",N(F24)-N(E24))</f>
      </c>
      <c r="H24" s="9"/>
      <c r="I24" s="9"/>
    </row>
    <row r="25" spans="1:9" x14ac:dyDescent="0.25">
      <c r="A25" s="9"/>
      <c r="B25" s="9"/>
      <c r="C25" s="9"/>
      <c r="D25" s="9"/>
      <c r="E25" s="10"/>
      <c r="F25" s="10"/>
      <c r="G25" s="12">
        <f>IF(COUNT(E25:F25)=0,"",N(F25)-N(E25))</f>
      </c>
      <c r="H25" s="9"/>
      <c r="I25" s="9"/>
    </row>
    <row r="26" ht="18" customHeight="1" spans="1:9" x14ac:dyDescent="0.25">
      <c r="A26" s="13" t="s">
        <v>63</v>
      </c>
      <c r="B26" s="13"/>
      <c r="C26" s="13"/>
      <c r="D26" s="13"/>
      <c r="E26" s="14">
        <f>SUM(E14:E25)</f>
      </c>
      <c r="F26" s="14">
        <f>SUM(F14:F25)</f>
      </c>
      <c r="G26" s="14">
        <f>SUM(G14:G25)</f>
      </c>
      <c r="H26" s="13"/>
      <c r="I26" s="13"/>
    </row>
    <row r="28" ht="20" customHeight="1" spans="1:9" x14ac:dyDescent="0.25">
      <c r="A28" s="15" t="s">
        <v>64</v>
      </c>
      <c r="B28" s="15"/>
      <c r="C28" s="15"/>
      <c r="D28" s="15"/>
      <c r="E28" s="15"/>
      <c r="F28" s="15"/>
      <c r="G28" s="15"/>
      <c r="H28" s="15"/>
      <c r="I28" s="15"/>
    </row>
    <row r="29" ht="17" customHeight="1" spans="1:9" x14ac:dyDescent="0.25">
      <c r="A29" s="16" t="s">
        <v>31</v>
      </c>
      <c r="B29" s="16"/>
      <c r="C29" s="17">
        <v>109500</v>
      </c>
      <c r="D29" s="18" t="s">
        <v>2</v>
      </c>
      <c r="E29" s="18"/>
      <c r="F29" s="18"/>
      <c r="G29" s="18"/>
      <c r="H29" s="18"/>
      <c r="I29" s="18"/>
    </row>
    <row r="30" ht="17" customHeight="1" spans="1:9" x14ac:dyDescent="0.25">
      <c r="A30" s="16" t="s">
        <v>65</v>
      </c>
      <c r="B30" s="16"/>
      <c r="C30" s="17">
        <v>4100</v>
      </c>
      <c r="D30" s="18" t="s">
        <v>2</v>
      </c>
      <c r="E30" s="18"/>
      <c r="F30" s="18"/>
      <c r="G30" s="18"/>
      <c r="H30" s="18"/>
      <c r="I30" s="18"/>
    </row>
    <row r="31" ht="17" customHeight="1" spans="1:9" x14ac:dyDescent="0.25">
      <c r="A31" s="16" t="s">
        <v>66</v>
      </c>
      <c r="B31" s="16"/>
      <c r="C31" s="17">
        <v>16600</v>
      </c>
      <c r="D31" s="18" t="s">
        <v>67</v>
      </c>
      <c r="E31" s="18"/>
      <c r="F31" s="18"/>
      <c r="G31" s="18"/>
      <c r="H31" s="18"/>
      <c r="I31" s="18"/>
    </row>
    <row r="32" ht="17" customHeight="1" spans="1:9" x14ac:dyDescent="0.25">
      <c r="A32" s="16" t="s">
        <v>68</v>
      </c>
      <c r="B32" s="16"/>
      <c r="C32" s="17">
        <v>-2600</v>
      </c>
      <c r="D32" s="18" t="s">
        <v>2</v>
      </c>
      <c r="E32" s="18"/>
      <c r="F32" s="18"/>
      <c r="G32" s="18"/>
      <c r="H32" s="18"/>
      <c r="I32" s="18"/>
    </row>
    <row r="33" ht="17" customHeight="1" spans="1:9" x14ac:dyDescent="0.25">
      <c r="A33" s="16" t="s">
        <v>69</v>
      </c>
      <c r="B33" s="16"/>
      <c r="C33" s="17">
        <v>3250</v>
      </c>
      <c r="D33" s="18" t="s">
        <v>2</v>
      </c>
      <c r="E33" s="18"/>
      <c r="F33" s="18"/>
      <c r="G33" s="18"/>
      <c r="H33" s="18"/>
      <c r="I33" s="18"/>
    </row>
    <row r="34" ht="17" customHeight="1" spans="1:9" x14ac:dyDescent="0.25">
      <c r="A34" s="16" t="s">
        <v>70</v>
      </c>
      <c r="B34" s="16"/>
      <c r="C34" s="17">
        <v>0</v>
      </c>
      <c r="D34" s="18" t="s">
        <v>71</v>
      </c>
      <c r="E34" s="18"/>
      <c r="F34" s="18"/>
      <c r="G34" s="18"/>
      <c r="H34" s="18"/>
      <c r="I34" s="18"/>
    </row>
    <row r="35" ht="17" customHeight="1" spans="1:9" x14ac:dyDescent="0.25">
      <c r="A35" s="19" t="s">
        <v>72</v>
      </c>
      <c r="B35" s="19"/>
      <c r="C35" s="20">
        <f>SUM($C$29:$C$34)</f>
      </c>
      <c r="D35" s="18" t="s">
        <v>2</v>
      </c>
      <c r="E35" s="18"/>
      <c r="F35" s="18"/>
      <c r="G35" s="18"/>
      <c r="H35" s="18"/>
      <c r="I35" s="18"/>
    </row>
    <row r="36" ht="17" customHeight="1" spans="1:9" x14ac:dyDescent="0.25">
      <c r="A36" s="16" t="s">
        <v>73</v>
      </c>
      <c r="B36" s="16"/>
      <c r="C36" s="17">
        <v>-450</v>
      </c>
      <c r="D36" s="18" t="s">
        <v>2</v>
      </c>
      <c r="E36" s="18"/>
      <c r="F36" s="18"/>
      <c r="G36" s="18"/>
      <c r="H36" s="18"/>
      <c r="I36" s="18"/>
    </row>
    <row r="37" ht="17" customHeight="1" spans="1:9" x14ac:dyDescent="0.25">
      <c r="A37" s="16" t="s">
        <v>74</v>
      </c>
      <c r="B37" s="16"/>
      <c r="C37" s="17">
        <v>0</v>
      </c>
      <c r="D37" s="18" t="s">
        <v>2</v>
      </c>
      <c r="E37" s="18"/>
      <c r="F37" s="18"/>
      <c r="G37" s="18"/>
      <c r="H37" s="18"/>
      <c r="I37" s="18"/>
    </row>
    <row r="38" ht="17" customHeight="1" spans="1:9" x14ac:dyDescent="0.25">
      <c r="A38" s="19" t="s">
        <v>75</v>
      </c>
      <c r="B38" s="19"/>
      <c r="C38" s="21">
        <f>$C$35+N($C$36)+N($C$37)</f>
      </c>
      <c r="D38" s="18" t="s">
        <v>2</v>
      </c>
      <c r="E38" s="18"/>
      <c r="F38" s="18"/>
      <c r="G38" s="18"/>
      <c r="H38" s="18"/>
      <c r="I38" s="18"/>
    </row>
    <row r="39" ht="17" customHeight="1" spans="1:9" x14ac:dyDescent="0.25">
      <c r="A39" s="16" t="s">
        <v>76</v>
      </c>
      <c r="B39" s="16"/>
      <c r="C39" s="17">
        <v>1956</v>
      </c>
      <c r="D39" s="18" t="s">
        <v>77</v>
      </c>
      <c r="E39" s="18"/>
      <c r="F39" s="18"/>
      <c r="G39" s="18"/>
      <c r="H39" s="18"/>
      <c r="I39" s="18"/>
    </row>
    <row r="40" ht="17" customHeight="1" spans="1:9" x14ac:dyDescent="0.25">
      <c r="A40" s="16" t="s">
        <v>78</v>
      </c>
      <c r="B40" s="16"/>
      <c r="C40" s="17">
        <v>112277.5</v>
      </c>
      <c r="D40" s="18" t="s">
        <v>79</v>
      </c>
      <c r="E40" s="18"/>
      <c r="F40" s="18"/>
      <c r="G40" s="18"/>
      <c r="H40" s="18"/>
      <c r="I40" s="18"/>
    </row>
    <row r="41" ht="17" customHeight="1" spans="1:9" x14ac:dyDescent="0.25">
      <c r="A41" s="19" t="s">
        <v>80</v>
      </c>
      <c r="B41" s="19"/>
      <c r="C41" s="20">
        <f>$C$38-N($C$39)-N($C$40)</f>
      </c>
      <c r="D41" s="18" t="s">
        <v>2</v>
      </c>
      <c r="E41" s="18"/>
      <c r="F41" s="18"/>
      <c r="G41" s="18"/>
      <c r="H41" s="18"/>
      <c r="I41" s="18"/>
    </row>
    <row r="43" ht="20" customHeight="1" spans="1:9" x14ac:dyDescent="0.25">
      <c r="A43" s="15" t="s">
        <v>81</v>
      </c>
      <c r="B43" s="15"/>
      <c r="C43" s="15"/>
      <c r="D43" s="15"/>
      <c r="E43" s="15"/>
      <c r="F43" s="15"/>
      <c r="G43" s="15"/>
      <c r="H43" s="15"/>
      <c r="I43" s="15"/>
    </row>
    <row r="44" ht="30" customHeight="1" spans="1:9" x14ac:dyDescent="0.25">
      <c r="A44" s="22" t="s">
        <v>82</v>
      </c>
      <c r="B44" s="22"/>
      <c r="C44" s="22"/>
      <c r="D44" s="22"/>
      <c r="E44" s="22"/>
      <c r="F44" s="22"/>
      <c r="G44" s="22"/>
      <c r="H44" s="22"/>
      <c r="I44" s="22"/>
    </row>
    <row r="46" ht="18" customHeight="1" spans="1:9" x14ac:dyDescent="0.25">
      <c r="A46" s="23" t="s">
        <v>83</v>
      </c>
      <c r="B46" s="23" t="s">
        <v>84</v>
      </c>
      <c r="C46" s="23" t="s">
        <v>85</v>
      </c>
      <c r="D46" s="23" t="s">
        <v>86</v>
      </c>
      <c r="E46" s="23" t="s">
        <v>87</v>
      </c>
      <c r="F46" s="23"/>
      <c r="G46" s="23"/>
      <c r="H46" s="23"/>
      <c r="I46" s="23"/>
    </row>
    <row r="47" ht="26" customHeight="1" spans="1:9" x14ac:dyDescent="0.25">
      <c r="A47" s="24" t="s">
        <v>88</v>
      </c>
      <c r="B47" s="25"/>
      <c r="C47" s="25"/>
      <c r="D47" s="25"/>
      <c r="E47" s="25"/>
      <c r="F47" s="25"/>
      <c r="G47" s="25"/>
      <c r="H47" s="25"/>
      <c r="I47" s="25"/>
    </row>
    <row r="48" ht="26" customHeight="1" spans="1:9" x14ac:dyDescent="0.25">
      <c r="A48" s="24" t="s">
        <v>89</v>
      </c>
      <c r="B48" s="25"/>
      <c r="C48" s="25"/>
      <c r="D48" s="25"/>
      <c r="E48" s="25"/>
      <c r="F48" s="25"/>
      <c r="G48" s="25"/>
      <c r="H48" s="25"/>
      <c r="I48" s="25"/>
    </row>
  </sheetData>
  <sheetProtection sheet="1" insertRows="0" deleteRows="0" sort="0" autoFilter="0"/>
  <mergeCells count="54">
    <mergeCell ref="A1:I1"/>
    <mergeCell ref="A2:I2"/>
    <mergeCell ref="A3:I3"/>
    <mergeCell ref="A5:B5"/>
    <mergeCell ref="D5:E5"/>
    <mergeCell ref="F5:I5"/>
    <mergeCell ref="A6:B6"/>
    <mergeCell ref="D6:E6"/>
    <mergeCell ref="F6:I6"/>
    <mergeCell ref="A7:B7"/>
    <mergeCell ref="D7:E7"/>
    <mergeCell ref="F7:I7"/>
    <mergeCell ref="A8:B8"/>
    <mergeCell ref="D8:E8"/>
    <mergeCell ref="F8:I8"/>
    <mergeCell ref="A9:B9"/>
    <mergeCell ref="D9:E9"/>
    <mergeCell ref="F9:I9"/>
    <mergeCell ref="D10:E10"/>
    <mergeCell ref="F10:I10"/>
    <mergeCell ref="D11:E11"/>
    <mergeCell ref="F11:I11"/>
    <mergeCell ref="A28:I28"/>
    <mergeCell ref="A29:B29"/>
    <mergeCell ref="D29:I29"/>
    <mergeCell ref="A30:B30"/>
    <mergeCell ref="D30:I30"/>
    <mergeCell ref="A31:B31"/>
    <mergeCell ref="D31:I31"/>
    <mergeCell ref="A32:B32"/>
    <mergeCell ref="D32:I32"/>
    <mergeCell ref="A33:B33"/>
    <mergeCell ref="D33:I33"/>
    <mergeCell ref="A34:B34"/>
    <mergeCell ref="D34:I34"/>
    <mergeCell ref="A35:B35"/>
    <mergeCell ref="D35:I35"/>
    <mergeCell ref="A36:B36"/>
    <mergeCell ref="D36:I36"/>
    <mergeCell ref="A37:B37"/>
    <mergeCell ref="D37:I37"/>
    <mergeCell ref="A38:B38"/>
    <mergeCell ref="D38:I38"/>
    <mergeCell ref="A39:B39"/>
    <mergeCell ref="D39:I39"/>
    <mergeCell ref="A40:B40"/>
    <mergeCell ref="D40:I40"/>
    <mergeCell ref="A41:B41"/>
    <mergeCell ref="D41:I41"/>
    <mergeCell ref="A43:I43"/>
    <mergeCell ref="A44:I44"/>
    <mergeCell ref="E46:I46"/>
    <mergeCell ref="E47:I47"/>
    <mergeCell ref="E48:I48"/>
  </mergeCells>
  <conditionalFormatting sqref="G14:G25">
    <cfRule type="cellIs" dxfId="0" priority="1" operator="lessThan">
      <formula>0</formula>
    </cfRule>
  </conditionalFormatting>
  <dataValidations count="3">
    <dataValidation type="list" allowBlank="1" sqref="B14:B25">
      <formula1>"Original contract sum,Measured works remeasure,Variation,Compensation event,Daywork,Provisional sum adjustment,Fluctuation,Loss and expense,Contra charge,Liquidated damages,Other"</formula1>
    </dataValidation>
    <dataValidation type="list" allowBlank="1" sqref="F5">
      <formula1>"JCT SBC/Q 2016,JCT DB 2016,NEC4 ECC,Scheme default"</formula1>
    </dataValidation>
    <dataValidation type="list" allowBlank="1" sqref="H14:H25">
      <formula1>"Submitted,Under review,Agreed,Disputed,Withdrawn"</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owGridLines="0">
      <pane ySplit="13" topLeftCell="A14" activePane="bottomLeft" state="frozen"/>
      <selection pane="bottomLeft"/>
    </sheetView>
  </sheetViews>
  <sheetFormatPr defaultRowHeight="15" outlineLevelRow="0" outlineLevelCol="0" x14ac:dyDescent="55"/>
  <cols>
    <col min="1" max="1" width="46" customWidth="1"/>
    <col min="2" max="2" width="20" customWidth="1"/>
    <col min="3" max="3" width="15" customWidth="1"/>
    <col min="4" max="4" width="16" customWidth="1"/>
    <col min="5" max="5" width="24" customWidth="1"/>
    <col min="6" max="6" width="16" customWidth="1"/>
    <col min="7" max="7" width="26" customWidth="1"/>
  </cols>
  <sheetData>
    <row r="1" ht="28" customHeight="1" spans="1:7" x14ac:dyDescent="0.25">
      <c r="A1" s="1" t="s">
        <v>90</v>
      </c>
      <c r="B1" s="1"/>
      <c r="C1" s="1"/>
      <c r="D1" s="1"/>
      <c r="E1" s="1"/>
      <c r="F1" s="1"/>
      <c r="G1" s="1"/>
    </row>
    <row r="2" ht="15" customHeight="1" spans="1:7" x14ac:dyDescent="0.25">
      <c r="A2" s="2" t="s">
        <v>91</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26">
        <f>IF('Final Account'!$C$5="","",'Final Account'!$C$5)</f>
      </c>
      <c r="C5" s="26"/>
      <c r="D5" s="4" t="s">
        <v>5</v>
      </c>
      <c r="E5" s="4"/>
      <c r="F5" s="26">
        <f>IF('Final Account'!$F$5="","",'Final Account'!$F$5)</f>
      </c>
      <c r="G5" s="26"/>
    </row>
    <row r="6" ht="26" customHeight="1" spans="1:7" x14ac:dyDescent="0.25">
      <c r="A6" s="4" t="s">
        <v>7</v>
      </c>
      <c r="B6" s="26">
        <f>IF('Final Account'!$C$6="","",'Final Account'!$C$6)</f>
      </c>
      <c r="C6" s="26"/>
      <c r="D6" s="4" t="s">
        <v>9</v>
      </c>
      <c r="E6" s="4"/>
      <c r="F6" s="7">
        <f>IF('Final Account'!$F$6="","",'Final Account'!$F$6)</f>
      </c>
      <c r="G6" s="7"/>
    </row>
    <row r="7" ht="26" customHeight="1" spans="1:7" x14ac:dyDescent="0.25">
      <c r="A7" s="4" t="s">
        <v>10</v>
      </c>
      <c r="B7" s="26">
        <f>IF('Final Account'!$C$7="","",'Final Account'!$C$7)</f>
      </c>
      <c r="C7" s="26"/>
      <c r="D7" s="4" t="s">
        <v>12</v>
      </c>
      <c r="E7" s="4"/>
      <c r="F7" s="7">
        <f>IF('Final Account'!$F$7="","",'Final Account'!$F$7)</f>
      </c>
      <c r="G7" s="7"/>
    </row>
    <row r="8" ht="26" customHeight="1" spans="1:7" x14ac:dyDescent="0.25">
      <c r="A8" s="4" t="s">
        <v>13</v>
      </c>
      <c r="B8" s="26">
        <f>IF('Final Account'!$C$8="","",'Final Account'!$C$8)</f>
      </c>
      <c r="C8" s="26"/>
      <c r="D8" s="4" t="s">
        <v>15</v>
      </c>
      <c r="E8" s="4"/>
      <c r="F8" s="7">
        <f>IF('Final Account'!$F$8="","",'Final Account'!$F$8)</f>
      </c>
      <c r="G8" s="7"/>
    </row>
    <row r="9" ht="26" customHeight="1" spans="1:7" x14ac:dyDescent="0.25">
      <c r="A9" s="4" t="s">
        <v>16</v>
      </c>
      <c r="B9" s="26">
        <f>IF('Final Account'!$C$9="","",'Final Account'!$C$9)</f>
      </c>
      <c r="C9" s="26"/>
      <c r="D9" s="4" t="s">
        <v>18</v>
      </c>
      <c r="E9" s="4"/>
      <c r="F9" s="7">
        <f>IF('Final Account'!$F$9="","",'Final Account'!$F$9)</f>
      </c>
      <c r="G9" s="7"/>
    </row>
    <row r="10" ht="26" customHeight="1" spans="4:7" x14ac:dyDescent="0.25">
      <c r="D10" s="4" t="s">
        <v>19</v>
      </c>
      <c r="E10" s="4"/>
      <c r="F10" s="7">
        <f>IF('Final Account'!$F$10="","",'Final Account'!$F$10)</f>
      </c>
      <c r="G10" s="7"/>
    </row>
    <row r="11" ht="26" customHeight="1" spans="4:7" x14ac:dyDescent="0.25">
      <c r="D11" s="4" t="s">
        <v>20</v>
      </c>
      <c r="E11" s="4"/>
      <c r="F11" s="7">
        <f>IF('Final Account'!$F$11="","",'Final Account'!$F$11)</f>
      </c>
      <c r="G11" s="7"/>
    </row>
    <row r="12" ht="9" customHeight="1" x14ac:dyDescent="0.25"/>
    <row r="13" ht="30" customHeight="1" spans="1:7" x14ac:dyDescent="0.25">
      <c r="A13" s="8" t="s">
        <v>92</v>
      </c>
      <c r="B13" s="8" t="s">
        <v>93</v>
      </c>
      <c r="C13" s="8" t="s">
        <v>94</v>
      </c>
      <c r="D13" s="8" t="s">
        <v>95</v>
      </c>
      <c r="E13" s="8" t="s">
        <v>96</v>
      </c>
      <c r="F13" s="8" t="s">
        <v>28</v>
      </c>
      <c r="G13" s="8" t="s">
        <v>29</v>
      </c>
    </row>
    <row r="14" spans="1:7" x14ac:dyDescent="0.25">
      <c r="A14" s="9" t="s">
        <v>97</v>
      </c>
      <c r="B14" s="9"/>
      <c r="C14" s="27"/>
      <c r="D14" s="27"/>
      <c r="E14" s="9"/>
      <c r="F14" s="9"/>
      <c r="G14" s="9"/>
    </row>
    <row r="15" spans="1:7" x14ac:dyDescent="0.25">
      <c r="A15" s="9" t="s">
        <v>98</v>
      </c>
      <c r="B15" s="9"/>
      <c r="C15" s="27"/>
      <c r="D15" s="27"/>
      <c r="E15" s="9"/>
      <c r="F15" s="9"/>
      <c r="G15" s="9"/>
    </row>
    <row r="16" spans="1:7" x14ac:dyDescent="0.25">
      <c r="A16" s="9" t="s">
        <v>99</v>
      </c>
      <c r="B16" s="9"/>
      <c r="C16" s="27"/>
      <c r="D16" s="27"/>
      <c r="E16" s="9"/>
      <c r="F16" s="9"/>
      <c r="G16" s="9"/>
    </row>
    <row r="17" spans="1:7" x14ac:dyDescent="0.25">
      <c r="A17" s="9" t="s">
        <v>100</v>
      </c>
      <c r="B17" s="9"/>
      <c r="C17" s="27"/>
      <c r="D17" s="27"/>
      <c r="E17" s="9"/>
      <c r="F17" s="9"/>
      <c r="G17" s="9"/>
    </row>
    <row r="18" spans="1:7" x14ac:dyDescent="0.25">
      <c r="A18" s="9" t="s">
        <v>101</v>
      </c>
      <c r="B18" s="9"/>
      <c r="C18" s="27"/>
      <c r="D18" s="27"/>
      <c r="E18" s="9"/>
      <c r="F18" s="9"/>
      <c r="G18" s="9"/>
    </row>
    <row r="19" spans="1:7" x14ac:dyDescent="0.25">
      <c r="A19" s="9" t="s">
        <v>102</v>
      </c>
      <c r="B19" s="9"/>
      <c r="C19" s="27"/>
      <c r="D19" s="27"/>
      <c r="E19" s="9"/>
      <c r="F19" s="9"/>
      <c r="G19" s="9"/>
    </row>
    <row r="20" spans="1:7" x14ac:dyDescent="0.25">
      <c r="A20" s="9" t="s">
        <v>103</v>
      </c>
      <c r="B20" s="9"/>
      <c r="C20" s="27"/>
      <c r="D20" s="27"/>
      <c r="E20" s="9"/>
      <c r="F20" s="9"/>
      <c r="G20" s="9"/>
    </row>
    <row r="21" spans="1:7" x14ac:dyDescent="0.25">
      <c r="A21" s="9" t="s">
        <v>104</v>
      </c>
      <c r="B21" s="9"/>
      <c r="C21" s="27"/>
      <c r="D21" s="27"/>
      <c r="E21" s="9"/>
      <c r="F21" s="9"/>
      <c r="G21" s="9"/>
    </row>
    <row r="22" spans="1:7" x14ac:dyDescent="0.25">
      <c r="A22" s="9" t="s">
        <v>105</v>
      </c>
      <c r="B22" s="9"/>
      <c r="C22" s="27"/>
      <c r="D22" s="27"/>
      <c r="E22" s="9"/>
      <c r="F22" s="9"/>
      <c r="G22" s="9"/>
    </row>
    <row r="23" spans="1:7" x14ac:dyDescent="0.25">
      <c r="A23" s="9" t="s">
        <v>106</v>
      </c>
      <c r="B23" s="9"/>
      <c r="C23" s="27"/>
      <c r="D23" s="27"/>
      <c r="E23" s="9"/>
      <c r="F23" s="9"/>
      <c r="G23" s="9"/>
    </row>
    <row r="24" spans="1:7" x14ac:dyDescent="0.25">
      <c r="A24" s="9" t="s">
        <v>107</v>
      </c>
      <c r="B24" s="9"/>
      <c r="C24" s="27"/>
      <c r="D24" s="27"/>
      <c r="E24" s="9"/>
      <c r="F24" s="9"/>
      <c r="G24" s="9"/>
    </row>
    <row r="25" spans="1:7" x14ac:dyDescent="0.25">
      <c r="A25" s="9" t="s">
        <v>108</v>
      </c>
      <c r="B25" s="9"/>
      <c r="C25" s="27"/>
      <c r="D25" s="27"/>
      <c r="E25" s="9"/>
      <c r="F25" s="9"/>
      <c r="G25" s="9"/>
    </row>
  </sheetData>
  <sheetProtection sheet="1" insertRows="0" deleteRows="0" sort="0" autoFilter="0"/>
  <mergeCells count="22">
    <mergeCell ref="A1:G1"/>
    <mergeCell ref="A2:G2"/>
    <mergeCell ref="A3:G3"/>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D10:E10"/>
    <mergeCell ref="F10:G10"/>
    <mergeCell ref="D11:E11"/>
    <mergeCell ref="F11:G11"/>
  </mergeCells>
  <conditionalFormatting sqref="C14:C25">
    <cfRule type="expression" dxfId="1" priority="1">
      <formula>AND(C14&lt;&gt;"",C14&lt;TODAY()+30)</formula>
    </cfRule>
  </conditionalFormatting>
  <dataValidations count="1">
    <dataValidation type="list" allowBlank="1" sqref="F14:F25">
      <formula1>"Not started,In progress,Complete,Not applicable"</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8" t="s">
        <v>109</v>
      </c>
      <c r="B1" s="28"/>
      <c r="C1" s="28"/>
      <c r="D1" s="28"/>
      <c r="E1" s="28"/>
    </row>
    <row r="2" ht="4" customHeight="1" spans="1:5" x14ac:dyDescent="0.25">
      <c r="A2" s="29"/>
      <c r="B2" s="29"/>
      <c r="C2" s="29"/>
      <c r="D2" s="29"/>
      <c r="E2" s="29"/>
    </row>
    <row r="4" ht="23" customHeight="1" spans="1:1" s="30" customFormat="1" x14ac:dyDescent="0.25">
      <c r="A4" s="30" t="s">
        <v>110</v>
      </c>
    </row>
    <row r="5" ht="44" customHeight="1" spans="1:5" x14ac:dyDescent="0.25">
      <c r="A5" s="31" t="s">
        <v>111</v>
      </c>
      <c r="B5" s="31"/>
      <c r="C5" s="31"/>
      <c r="D5" s="31"/>
      <c r="E5" s="31"/>
    </row>
    <row r="6" ht="44" customHeight="1" spans="1:5" x14ac:dyDescent="0.25">
      <c r="A6" s="31" t="s">
        <v>112</v>
      </c>
      <c r="B6" s="31"/>
      <c r="C6" s="31"/>
      <c r="D6" s="31"/>
      <c r="E6" s="31"/>
    </row>
    <row r="7" ht="31" customHeight="1" spans="1:5" x14ac:dyDescent="0.25">
      <c r="A7" s="31" t="s">
        <v>113</v>
      </c>
      <c r="B7" s="31"/>
      <c r="C7" s="31"/>
      <c r="D7" s="31"/>
      <c r="E7" s="31"/>
    </row>
    <row r="8" ht="31" customHeight="1" spans="1:5" x14ac:dyDescent="0.25">
      <c r="A8" s="31" t="s">
        <v>114</v>
      </c>
      <c r="B8" s="31"/>
      <c r="C8" s="31"/>
      <c r="D8" s="31"/>
      <c r="E8" s="31"/>
    </row>
    <row r="9" ht="44" customHeight="1" spans="1:5" x14ac:dyDescent="0.25">
      <c r="A9" s="31" t="s">
        <v>115</v>
      </c>
      <c r="B9" s="31"/>
      <c r="C9" s="31"/>
      <c r="D9" s="31"/>
      <c r="E9" s="31"/>
    </row>
    <row r="10" ht="31" customHeight="1" spans="1:5" x14ac:dyDescent="0.25">
      <c r="A10" s="31" t="s">
        <v>116</v>
      </c>
      <c r="B10" s="31"/>
      <c r="C10" s="31"/>
      <c r="D10" s="31"/>
      <c r="E10" s="31"/>
    </row>
    <row r="11" ht="31" customHeight="1" spans="1:5" x14ac:dyDescent="0.25">
      <c r="A11" s="31" t="s">
        <v>117</v>
      </c>
      <c r="B11" s="31"/>
      <c r="C11" s="31"/>
      <c r="D11" s="31"/>
      <c r="E11" s="31"/>
    </row>
    <row r="12" ht="31" customHeight="1" spans="1:5" x14ac:dyDescent="0.25">
      <c r="A12" s="31" t="s">
        <v>118</v>
      </c>
      <c r="B12" s="31"/>
      <c r="C12" s="31"/>
      <c r="D12" s="31"/>
      <c r="E12" s="31"/>
    </row>
    <row r="14" ht="23" customHeight="1" spans="1:1" s="30" customFormat="1" x14ac:dyDescent="0.25">
      <c r="A14" s="30" t="s">
        <v>119</v>
      </c>
    </row>
    <row r="15" ht="31" customHeight="1" spans="1:5" x14ac:dyDescent="0.25">
      <c r="A15" s="32" t="s">
        <v>120</v>
      </c>
      <c r="B15" s="32"/>
      <c r="C15" s="32"/>
      <c r="D15" s="32"/>
      <c r="E15" s="32"/>
    </row>
    <row r="16" ht="26" customHeight="1" spans="1:5" x14ac:dyDescent="0.25">
      <c r="A16" s="8" t="s">
        <v>5</v>
      </c>
      <c r="B16" s="8" t="s">
        <v>121</v>
      </c>
      <c r="C16" s="8" t="s">
        <v>122</v>
      </c>
      <c r="D16" s="8" t="s">
        <v>123</v>
      </c>
      <c r="E16" s="8" t="s">
        <v>124</v>
      </c>
    </row>
    <row r="17" ht="26" customHeight="1" spans="1:5" x14ac:dyDescent="0.25">
      <c r="A17" s="33" t="s">
        <v>125</v>
      </c>
      <c r="B17" s="33" t="s">
        <v>126</v>
      </c>
      <c r="C17" s="33" t="s">
        <v>127</v>
      </c>
      <c r="D17" s="33" t="s">
        <v>128</v>
      </c>
      <c r="E17" s="33" t="s">
        <v>129</v>
      </c>
    </row>
    <row r="18" ht="26" customHeight="1" spans="1:5" x14ac:dyDescent="0.25">
      <c r="A18" s="33" t="s">
        <v>130</v>
      </c>
      <c r="B18" s="33" t="s">
        <v>126</v>
      </c>
      <c r="C18" s="33" t="s">
        <v>127</v>
      </c>
      <c r="D18" s="33" t="s">
        <v>128</v>
      </c>
      <c r="E18" s="33" t="s">
        <v>129</v>
      </c>
    </row>
    <row r="19" ht="26" customHeight="1" spans="1:5" x14ac:dyDescent="0.25">
      <c r="A19" s="33" t="s">
        <v>131</v>
      </c>
      <c r="B19" s="33" t="s">
        <v>126</v>
      </c>
      <c r="C19" s="33" t="s">
        <v>132</v>
      </c>
      <c r="D19" s="33" t="s">
        <v>128</v>
      </c>
      <c r="E19" s="33" t="s">
        <v>133</v>
      </c>
    </row>
    <row r="20" ht="26" customHeight="1" spans="1:5" x14ac:dyDescent="0.25">
      <c r="A20" s="33" t="s">
        <v>134</v>
      </c>
      <c r="B20" s="33" t="s">
        <v>126</v>
      </c>
      <c r="C20" s="33" t="s">
        <v>127</v>
      </c>
      <c r="D20" s="33" t="s">
        <v>135</v>
      </c>
      <c r="E20" s="33" t="s">
        <v>133</v>
      </c>
    </row>
    <row r="21" ht="31" customHeight="1" spans="1:5" x14ac:dyDescent="0.25">
      <c r="A21" s="32" t="s">
        <v>136</v>
      </c>
      <c r="B21" s="32"/>
      <c r="C21" s="32"/>
      <c r="D21" s="32"/>
      <c r="E21" s="32"/>
    </row>
    <row r="23" ht="23" customHeight="1" spans="1:1" s="30" customFormat="1" x14ac:dyDescent="0.25">
      <c r="A23" s="30" t="s">
        <v>137</v>
      </c>
    </row>
    <row r="24" ht="31" customHeight="1" spans="1:5" x14ac:dyDescent="0.25">
      <c r="A24" s="32" t="s">
        <v>138</v>
      </c>
      <c r="B24" s="32"/>
      <c r="C24" s="32"/>
      <c r="D24" s="32"/>
      <c r="E24" s="32"/>
    </row>
    <row r="25" ht="31" customHeight="1" spans="1:5" x14ac:dyDescent="0.25">
      <c r="A25" s="32" t="s">
        <v>139</v>
      </c>
      <c r="B25" s="32"/>
      <c r="C25" s="32"/>
      <c r="D25" s="32"/>
      <c r="E25" s="32"/>
    </row>
    <row r="26" ht="31" customHeight="1" spans="1:5" x14ac:dyDescent="0.25">
      <c r="A26" s="32" t="s">
        <v>140</v>
      </c>
      <c r="B26" s="32"/>
      <c r="C26" s="32"/>
      <c r="D26" s="32"/>
      <c r="E26" s="32"/>
    </row>
    <row r="27" ht="31" customHeight="1" spans="1:5" x14ac:dyDescent="0.25">
      <c r="A27" s="32" t="s">
        <v>141</v>
      </c>
      <c r="B27" s="32"/>
      <c r="C27" s="32"/>
      <c r="D27" s="32"/>
      <c r="E27" s="32"/>
    </row>
    <row r="29" ht="31" customHeight="1" spans="1:5" x14ac:dyDescent="0.25">
      <c r="A29" s="32" t="s">
        <v>142</v>
      </c>
      <c r="B29" s="32"/>
      <c r="C29" s="32"/>
      <c r="D29" s="32"/>
      <c r="E29" s="32"/>
    </row>
    <row r="30" ht="18" customHeight="1" spans="1:5" s="34" customFormat="1" x14ac:dyDescent="0.25">
      <c r="A30" s="35" t="s">
        <v>143</v>
      </c>
      <c r="B30" s="35"/>
      <c r="C30" s="35"/>
      <c r="D30" s="35"/>
      <c r="E30" s="35"/>
    </row>
  </sheetData>
  <mergeCells count="18">
    <mergeCell ref="A1:E1"/>
    <mergeCell ref="A2:E2"/>
    <mergeCell ref="A5:E5"/>
    <mergeCell ref="A6:E6"/>
    <mergeCell ref="A7:E7"/>
    <mergeCell ref="A8:E8"/>
    <mergeCell ref="A9:E9"/>
    <mergeCell ref="A10:E10"/>
    <mergeCell ref="A11:E11"/>
    <mergeCell ref="A12:E12"/>
    <mergeCell ref="A15:E15"/>
    <mergeCell ref="A21:E21"/>
    <mergeCell ref="A24:E24"/>
    <mergeCell ref="A25:E25"/>
    <mergeCell ref="A26:E26"/>
    <mergeCell ref="A27:E27"/>
    <mergeCell ref="A29:E29"/>
    <mergeCell ref="A30:E30"/>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Account</vt:lpstr>
      <vt:lpstr>Close-out Checklist</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