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ation" state="visible" r:id="rId4"/>
    <sheet sheetId="2" name="Valuation Record" state="visible" r:id="rId5"/>
    <sheet sheetId="3" name="How to use" state="visible" r:id="rId6"/>
  </sheets>
  <definedNames>
    <definedName name="_xlnm.Print_Titles" localSheetId="0">'Valuation'!$1:$13</definedName>
    <definedName name="_xlnm.Print_Titles" localSheetId="1">'Valuation Record'!$1:$13</definedName>
  </definedNames>
  <calcPr calcId="171027"/>
</workbook>
</file>

<file path=xl/sharedStrings.xml><?xml version="1.0" encoding="utf-8"?>
<sst xmlns="http://schemas.openxmlformats.org/spreadsheetml/2006/main" count="147" uniqueCount="118">
  <si>
    <t>INTERIM VALUATION No. ____</t>
  </si>
  <si>
    <t>Measurement of the works at the valuation date · the arithmetic behind the payment application, not the application itself</t>
  </si>
  <si>
    <t/>
  </si>
  <si>
    <t>Payer (employer / main contractor)</t>
  </si>
  <si>
    <t>Northfield Civil Engineering Ltd</t>
  </si>
  <si>
    <t>Contract form</t>
  </si>
  <si>
    <t>JCT SBC/Q 2016</t>
  </si>
  <si>
    <t>Payee</t>
  </si>
  <si>
    <t>Ashdown Groundworks Ltd</t>
  </si>
  <si>
    <t>Valuation / assessment date</t>
  </si>
  <si>
    <t>Project</t>
  </si>
  <si>
    <t>Kingsmead Depot Refurbishment</t>
  </si>
  <si>
    <t>Payment due date</t>
  </si>
  <si>
    <t>Site address</t>
  </si>
  <si>
    <t>Kingsmead Depot, Northfield Road, Kingsmead KM4 7QT</t>
  </si>
  <si>
    <t>Payer's notice by</t>
  </si>
  <si>
    <t>Contract reference</t>
  </si>
  <si>
    <t>KMD/2025/014</t>
  </si>
  <si>
    <t>Pay less notice deadline</t>
  </si>
  <si>
    <t>Application / valuation number</t>
  </si>
  <si>
    <t>Final date for payment</t>
  </si>
  <si>
    <t>Claim date — Scheme only</t>
  </si>
  <si>
    <t>Item / bill ref</t>
  </si>
  <si>
    <t>Description of works</t>
  </si>
  <si>
    <t>Contract sum for item (£)</t>
  </si>
  <si>
    <t>% complete at this date</t>
  </si>
  <si>
    <t>Gross value to date (£)</t>
  </si>
  <si>
    <t>Previously applied (£)</t>
  </si>
  <si>
    <t>Value this period (£)</t>
  </si>
  <si>
    <t>A/1</t>
  </si>
  <si>
    <t>Site clearance, setting out and temporary fencing</t>
  </si>
  <si>
    <t>A/2</t>
  </si>
  <si>
    <t>Excavation and disposal off site to licensed tip</t>
  </si>
  <si>
    <t>B/1</t>
  </si>
  <si>
    <t>Mass fill foundations and reinforced ground beams</t>
  </si>
  <si>
    <t>B/2</t>
  </si>
  <si>
    <t>Foul and surface water drainage including manholes</t>
  </si>
  <si>
    <t>C/1</t>
  </si>
  <si>
    <t>Type 1 sub-base and precast kerbing to service yard</t>
  </si>
  <si>
    <t>C/2</t>
  </si>
  <si>
    <t>Perimeter fencing, gates and bollards</t>
  </si>
  <si>
    <t>Valuation — total</t>
  </si>
  <si>
    <t>VALUATION SUMMARY</t>
  </si>
  <si>
    <t>Measured work valued to date</t>
  </si>
  <si>
    <t>Total of the grid above</t>
  </si>
  <si>
    <t>Add: variations agreed</t>
  </si>
  <si>
    <t>Instructed and agreed only</t>
  </si>
  <si>
    <t>Add: dayworks agreed</t>
  </si>
  <si>
    <t>Signed sheets only</t>
  </si>
  <si>
    <t>Add: materials on site</t>
  </si>
  <si>
    <t>Only where the contract allows it</t>
  </si>
  <si>
    <t>Add: preliminaries</t>
  </si>
  <si>
    <t>Time-related and fixed preliminaries earned to date</t>
  </si>
  <si>
    <t>Gross valuation to date, excluding VAT</t>
  </si>
  <si>
    <t>Retention percentage</t>
  </si>
  <si>
    <t>From the contract particulars</t>
  </si>
  <si>
    <t>Less: retention held</t>
  </si>
  <si>
    <t>Less: previously certified</t>
  </si>
  <si>
    <t>From the certificates</t>
  </si>
  <si>
    <t>Net valuation, excluding VAT</t>
  </si>
  <si>
    <t>Difference against the payee’s application</t>
  </si>
  <si>
    <t>Enter the sum applied for</t>
  </si>
  <si>
    <t>Shortfall or overpayment</t>
  </si>
  <si>
    <t>CERTIFICATION</t>
  </si>
  <si>
    <t>This valuation states the sum the valuer considers due at the valuation date and the basis of that calculation. Issued as, or attached to, a payment notice under section 110A of the Housing Grants, Construction and Regeneration Act 1996, the sum shown becomes the notified sum.</t>
  </si>
  <si>
    <t>A valuation below the payee’s application is not by itself a pay less notice. To withhold against a notified sum the payer must give a pay less notice by the deadline in the header, stating the sum considered due and the basis of it.</t>
  </si>
  <si>
    <t>Party</t>
  </si>
  <si>
    <t>Name (print)</t>
  </si>
  <si>
    <t>Position</t>
  </si>
  <si>
    <t>Signature</t>
  </si>
  <si>
    <t>Date</t>
  </si>
  <si>
    <t>Valued by</t>
  </si>
  <si>
    <t>Agreed by (payee)</t>
  </si>
  <si>
    <t>VALUATION RECORD</t>
  </si>
  <si>
    <t>What was valued and what was certified, cycle by cycle</t>
  </si>
  <si>
    <t>Valuation no.</t>
  </si>
  <si>
    <t>Interim Valuation Date</t>
  </si>
  <si>
    <t>Gross valued (£)</t>
  </si>
  <si>
    <t>Certified (£)</t>
  </si>
  <si>
    <t>Difference (£)</t>
  </si>
  <si>
    <t>Reason for difference</t>
  </si>
  <si>
    <t>Drainage remeasure not agreed</t>
  </si>
  <si>
    <t>Certificate not yet issued</t>
  </si>
  <si>
    <t>Valuation Record — total</t>
  </si>
  <si>
    <t>Interim valuation — how to use this workbook</t>
  </si>
  <si>
    <t>FIELD BY FIELD</t>
  </si>
  <si>
    <t>An interim valuation measures what has actually been built at a fixed date. Value at the Interim Valuation Date, not at the date you happen to do the paperwork.</t>
  </si>
  <si>
    <t>Contract form and valuation date: the four dates in the header are calculated from them. They are the dates the certificate, the payment notice and the payment itself have to hit.</t>
  </si>
  <si>
    <t>Contract sum for item and % complete: the gross value to date is calculated from the two. Measuring by percentage is fine for a lump-sum item and wrong for a remeasurable one — remeasure those and enter the value directly against a 100% line.</t>
  </si>
  <si>
    <t>Previously applied: per item, so a disagreement about one item does not require the whole valuation to be rebuilt.</t>
  </si>
  <si>
    <t>Variations, dayworks and materials on site are valued separately from measured work in the summary, so a dispute about one does not hold up payment for the other.</t>
  </si>
  <si>
    <t>Materials on site are usually only valuable where the contract says they are, and often only where they are properly stored, insured and identified. Check the contract before including them.</t>
  </si>
  <si>
    <t>Difference against the payee’s application: the gap you are certifying. A month-by-month record of that gap is the evidence you need when an underpayment turns into an argument at final account.</t>
  </si>
  <si>
    <t>Valuation Record: one row per cycle across the contract, with what was valued and what was certified. Fill it in as you go; reconstructing it at final account is far harder than keeping it.</t>
  </si>
  <si>
    <t>STATUTORY AND STANDARD-FORM TIMINGS</t>
  </si>
  <si>
    <t>Day counts are calendar days. The workbook computes the four dates in the header from the contract form you pick and the valuation date you enter.</t>
  </si>
  <si>
    <t>Due date</t>
  </si>
  <si>
    <t>Payer's notice</t>
  </si>
  <si>
    <t>Final date</t>
  </si>
  <si>
    <t>Pay less by</t>
  </si>
  <si>
    <t>JCT SBC/Q 2016 — JCT Standard Building Contract with Quantities 2016 (SBC/Q)</t>
  </si>
  <si>
    <t>+7 days</t>
  </si>
  <si>
    <t>+5 days</t>
  </si>
  <si>
    <t>+14 days</t>
  </si>
  <si>
    <t>-5 days</t>
  </si>
  <si>
    <t>JCT DB 2016 — JCT Design and Build 2016 (DB)</t>
  </si>
  <si>
    <t>NEC4 ECC — NEC4 Engineering and Construction Contract</t>
  </si>
  <si>
    <t>+0 days</t>
  </si>
  <si>
    <t>-7 days</t>
  </si>
  <si>
    <t>Scheme default — Scheme for Construction Contracts (default)</t>
  </si>
  <si>
    <t>+17 days</t>
  </si>
  <si>
    <t>Due date counts from the valuation, assessment or period-end date. The payer’s notice and the final date count from the due date. The pay less deadline counts back from the final date.</t>
  </si>
  <si>
    <t>SOURCES</t>
  </si>
  <si>
    <t>Housing Grants, Construction and Regeneration Act 1996, Part II, ss.109–111 (as amended by the Local Democracy, Economic Development and Construction Act 2009) — legislation.gov.uk/ukpga/1996/53/part/II</t>
  </si>
  <si>
    <t>Scheme for Construction Contracts (England and Wales) Regulations 1998, Schedule Part II, paragraphs 4, 8, 9 and 10 — legislation.gov.uk/uksi/1998/649/schedule/part/II</t>
  </si>
  <si>
    <t>JCT, "JCT explains: interim payments" (SBC/Q 2016 clauses 4.9 and 4.11) — corporate.jctltd.co.uk/jct-explains-interim-payments/</t>
  </si>
  <si>
    <t>This template is general information, not legal advice. Contract particulars routinely amend the default timings — always check your own contract.</t>
  </si>
  <si>
    <t>Version 2.0 · Last reviewed 2 September 2026 · sitesamurai.co.uk/resources/get-paid-on-time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</si>
</sst>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14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b/>
      <color rgb="FFFFFFFF"/>
      <sz val="9"/>
      <name val="Arial"/>
    </font>
    <font>
      <b/>
      <color rgb="FFFFFFFF"/>
      <sz val="10"/>
      <name val="Arial"/>
    </font>
    <font>
      <color rgb="FF5A6069"/>
      <sz val="8"/>
      <name val="Arial"/>
    </font>
    <font>
      <sz val="9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color rgb="FF5A6069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  <fill>
      <patternFill patternType="solid">
        <fgColor rgb="FFF8F8F9"/>
      </patternFill>
    </fill>
  </fills>
  <borders count="3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n">
        <color rgb="FFC9CDD3"/>
      </left>
      <right style="thin">
        <color rgb="FFC9CDD3"/>
      </right>
      <top style="medium">
        <color rgb="FF171A1F"/>
      </top>
      <bottom style="thin">
        <color rgb="FFC9CDD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6" fillId="0" borderId="1" xfId="0" applyNumberFormat="1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 inden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5" fontId="5" fillId="5" borderId="1" xfId="0" applyNumberFormat="1" applyFont="1" applyFill="1" applyBorder="1" applyAlignment="1" applyProtection="1">
      <alignment vertical="center" wrapText="1"/>
      <protection locked="0"/>
    </xf>
    <xf numFmtId="9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indent="1"/>
    </xf>
    <xf numFmtId="0" fontId="5" fillId="4" borderId="1" xfId="0" applyFont="1" applyFill="1" applyBorder="1" applyAlignment="1">
      <alignment vertical="center" wrapText="1" indent="1"/>
    </xf>
    <xf numFmtId="165" fontId="5" fillId="0" borderId="1" xfId="0" applyNumberFormat="1" applyFont="1" applyBorder="1" applyAlignment="1">
      <alignment horizontal="right" vertical="center" indent="1"/>
    </xf>
    <xf numFmtId="0" fontId="9" fillId="0" borderId="0" xfId="0" applyFont="1" applyAlignment="1">
      <alignment vertical="center" wrapText="1" indent="1"/>
    </xf>
    <xf numFmtId="165" fontId="5" fillId="5" borderId="1" xfId="0" applyNumberFormat="1" applyFont="1" applyFill="1" applyBorder="1" applyAlignment="1" applyProtection="1">
      <alignment horizontal="right" vertical="center" indent="1"/>
      <protection locked="0"/>
    </xf>
    <xf numFmtId="0" fontId="6" fillId="4" borderId="1" xfId="0" applyFont="1" applyFill="1" applyBorder="1" applyAlignment="1">
      <alignment vertical="center" wrapText="1" indent="1"/>
    </xf>
    <xf numFmtId="165" fontId="6" fillId="0" borderId="2" xfId="0" applyNumberFormat="1" applyFont="1" applyBorder="1" applyAlignment="1">
      <alignment horizontal="right" vertical="center" indent="1"/>
    </xf>
    <xf numFmtId="10" fontId="5" fillId="5" borderId="1" xfId="0" applyNumberFormat="1" applyFont="1" applyFill="1" applyBorder="1" applyAlignment="1" applyProtection="1">
      <alignment horizontal="right" vertical="center" indent="1"/>
      <protection locked="0"/>
    </xf>
    <xf numFmtId="165" fontId="6" fillId="0" borderId="1" xfId="0" applyNumberFormat="1" applyFont="1" applyBorder="1" applyAlignment="1">
      <alignment horizontal="right" vertical="center" indent="1"/>
    </xf>
    <xf numFmtId="0" fontId="10" fillId="0" borderId="1" xfId="0" applyFont="1" applyBorder="1" applyAlignment="1">
      <alignment vertical="top" wrapText="1" indent="1"/>
    </xf>
    <xf numFmtId="0" fontId="7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indent="1"/>
    </xf>
    <xf numFmtId="0" fontId="0" fillId="5" borderId="1" xfId="0" applyFill="1" applyBorder="1" applyAlignment="1" applyProtection="1">
      <alignment vertical="center" indent="1"/>
      <protection locked="0"/>
    </xf>
    <xf numFmtId="0" fontId="6" fillId="0" borderId="1" xfId="0" applyFont="1" applyBorder="1" applyAlignment="1">
      <alignment vertical="center" wrapText="1" indent="1"/>
    </xf>
    <xf numFmtId="1" fontId="6" fillId="0" borderId="1" xfId="0" applyNumberFormat="1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/>
      <protection locked="0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0" fontId="11" fillId="2" borderId="0" xfId="0" applyFont="1" applyFill="1" applyAlignment="1">
      <alignment vertical="center" indent="1"/>
    </xf>
    <xf numFmtId="0" fontId="0" fillId="3" borderId="0" xfId="0" applyFill="1"/>
    <xf numFmtId="0" fontId="12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B42318"/>
      </font>
    </dxf>
    <dxf>
      <font>
        <b/>
        <color rgb="FFB423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8" customWidth="1"/>
    <col min="3" max="3" width="16" customWidth="1"/>
    <col min="4" max="4" width="13" customWidth="1"/>
    <col min="5" max="7" width="17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5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4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7" customHeight="1" x14ac:dyDescent="0.25"/>
    <row r="5" ht="26" customHeight="1" spans="1:7" x14ac:dyDescent="0.25">
      <c r="A5" s="4" t="s">
        <v>3</v>
      </c>
      <c r="B5" s="4"/>
      <c r="C5" s="5" t="s">
        <v>4</v>
      </c>
      <c r="D5" s="5"/>
      <c r="E5" s="5"/>
      <c r="F5" s="4" t="s">
        <v>5</v>
      </c>
      <c r="G5" s="5" t="s">
        <v>6</v>
      </c>
    </row>
    <row r="6" ht="26" customHeight="1" spans="1:7" x14ac:dyDescent="0.25">
      <c r="A6" s="4" t="s">
        <v>7</v>
      </c>
      <c r="B6" s="4"/>
      <c r="C6" s="5" t="s">
        <v>8</v>
      </c>
      <c r="D6" s="5"/>
      <c r="E6" s="5"/>
      <c r="F6" s="4" t="s">
        <v>9</v>
      </c>
      <c r="G6" s="6">
        <v>46037</v>
      </c>
    </row>
    <row r="7" ht="26" customHeight="1" spans="1:7" x14ac:dyDescent="0.25">
      <c r="A7" s="4" t="s">
        <v>10</v>
      </c>
      <c r="B7" s="4"/>
      <c r="C7" s="5" t="s">
        <v>11</v>
      </c>
      <c r="D7" s="5"/>
      <c r="E7" s="5"/>
      <c r="F7" s="4" t="s">
        <v>12</v>
      </c>
      <c r="G7" s="7">
        <f>IF($G$6="","",IF($G$5="Scheme default",MAX($G$6+7,N($G$11)),$G$6+IF($G$5="JCT SBC/Q 2016",7,IF($G$5="JCT DB 2016",7,IF($G$5="NEC4 ECC",7,IF($G$5="Scheme default",7,0))))))</f>
      </c>
    </row>
    <row r="8" ht="26" customHeight="1" spans="1:7" x14ac:dyDescent="0.25">
      <c r="A8" s="4" t="s">
        <v>13</v>
      </c>
      <c r="B8" s="4"/>
      <c r="C8" s="5" t="s">
        <v>14</v>
      </c>
      <c r="D8" s="5"/>
      <c r="E8" s="5"/>
      <c r="F8" s="4" t="s">
        <v>15</v>
      </c>
      <c r="G8" s="7">
        <f>IF($G$7="","",$G$7+IF($G$5="JCT SBC/Q 2016",5,IF($G$5="JCT DB 2016",5,IF($G$5="NEC4 ECC",0,IF($G$5="Scheme default",5,0)))))</f>
      </c>
    </row>
    <row r="9" ht="26" customHeight="1" spans="1:7" x14ac:dyDescent="0.25">
      <c r="A9" s="4" t="s">
        <v>16</v>
      </c>
      <c r="B9" s="4"/>
      <c r="C9" s="5" t="s">
        <v>17</v>
      </c>
      <c r="D9" s="5"/>
      <c r="E9" s="5"/>
      <c r="F9" s="4" t="s">
        <v>18</v>
      </c>
      <c r="G9" s="7">
        <f>IF($G$10="","",$G$10-IF($G$5="JCT SBC/Q 2016",5,IF($G$5="JCT DB 2016",5,IF($G$5="NEC4 ECC",7,IF($G$5="Scheme default",7,0)))))</f>
      </c>
    </row>
    <row r="10" ht="26" customHeight="1" spans="1:7" x14ac:dyDescent="0.25">
      <c r="A10" s="4" t="s">
        <v>19</v>
      </c>
      <c r="B10" s="4"/>
      <c r="C10" s="8">
        <v>7</v>
      </c>
      <c r="D10" s="8"/>
      <c r="E10" s="8"/>
      <c r="F10" s="4" t="s">
        <v>20</v>
      </c>
      <c r="G10" s="7">
        <f>IF($G$7="","",$G$7+IF($G$5="JCT SBC/Q 2016",14,IF($G$5="JCT DB 2016",14,IF($G$5="NEC4 ECC",14,IF($G$5="Scheme default",17,0)))))</f>
      </c>
    </row>
    <row r="11" ht="26" customHeight="1" spans="6:7" x14ac:dyDescent="0.25">
      <c r="F11" s="4" t="s">
        <v>21</v>
      </c>
      <c r="G11" s="6">
        <v>46037</v>
      </c>
    </row>
    <row r="12" ht="9" customHeight="1" x14ac:dyDescent="0.25"/>
    <row r="13" ht="30" customHeight="1" spans="1:7" x14ac:dyDescent="0.25">
      <c r="A13" s="9" t="s">
        <v>22</v>
      </c>
      <c r="B13" s="9" t="s">
        <v>23</v>
      </c>
      <c r="C13" s="9" t="s">
        <v>24</v>
      </c>
      <c r="D13" s="9" t="s">
        <v>25</v>
      </c>
      <c r="E13" s="9" t="s">
        <v>26</v>
      </c>
      <c r="F13" s="9" t="s">
        <v>27</v>
      </c>
      <c r="G13" s="9" t="s">
        <v>28</v>
      </c>
    </row>
    <row r="14" spans="1:7" x14ac:dyDescent="0.25">
      <c r="A14" s="10" t="s">
        <v>29</v>
      </c>
      <c r="B14" s="10" t="s">
        <v>30</v>
      </c>
      <c r="C14" s="11">
        <v>8200</v>
      </c>
      <c r="D14" s="12">
        <v>1</v>
      </c>
      <c r="E14" s="13">
        <f>IF(N(C14)=0,"",ROUND(C14*N(D14),2))</f>
      </c>
      <c r="F14" s="11">
        <v>8200</v>
      </c>
      <c r="G14" s="13">
        <f>IF(N(E14)=0,"",N(E14)-N(F14))</f>
      </c>
    </row>
    <row r="15" spans="1:7" x14ac:dyDescent="0.25">
      <c r="A15" s="10" t="s">
        <v>31</v>
      </c>
      <c r="B15" s="10" t="s">
        <v>32</v>
      </c>
      <c r="C15" s="11">
        <v>22000</v>
      </c>
      <c r="D15" s="12">
        <v>1</v>
      </c>
      <c r="E15" s="14">
        <f>IF(N(C15)=0,"",ROUND(C15*N(D15),2))</f>
      </c>
      <c r="F15" s="11">
        <v>20000</v>
      </c>
      <c r="G15" s="14">
        <f>IF(N(E15)=0,"",N(E15)-N(F15))</f>
      </c>
    </row>
    <row r="16" spans="1:7" x14ac:dyDescent="0.25">
      <c r="A16" s="10" t="s">
        <v>33</v>
      </c>
      <c r="B16" s="10" t="s">
        <v>34</v>
      </c>
      <c r="C16" s="11">
        <v>26000</v>
      </c>
      <c r="D16" s="12">
        <v>1</v>
      </c>
      <c r="E16" s="13">
        <f>IF(N(C16)=0,"",ROUND(C16*N(D16),2))</f>
      </c>
      <c r="F16" s="11">
        <v>22000</v>
      </c>
      <c r="G16" s="13">
        <f>IF(N(E16)=0,"",N(E16)-N(F16))</f>
      </c>
    </row>
    <row r="17" spans="1:7" x14ac:dyDescent="0.25">
      <c r="A17" s="10" t="s">
        <v>35</v>
      </c>
      <c r="B17" s="10" t="s">
        <v>36</v>
      </c>
      <c r="C17" s="11">
        <v>20000</v>
      </c>
      <c r="D17" s="12">
        <v>0.9</v>
      </c>
      <c r="E17" s="14">
        <f>IF(N(C17)=0,"",ROUND(C17*N(D17),2))</f>
      </c>
      <c r="F17" s="11">
        <v>14000</v>
      </c>
      <c r="G17" s="14">
        <f>IF(N(E17)=0,"",N(E17)-N(F17))</f>
      </c>
    </row>
    <row r="18" spans="1:7" x14ac:dyDescent="0.25">
      <c r="A18" s="10" t="s">
        <v>37</v>
      </c>
      <c r="B18" s="10" t="s">
        <v>38</v>
      </c>
      <c r="C18" s="11">
        <v>12000</v>
      </c>
      <c r="D18" s="12">
        <v>0.75</v>
      </c>
      <c r="E18" s="13">
        <f>IF(N(C18)=0,"",ROUND(C18*N(D18),2))</f>
      </c>
      <c r="F18" s="11">
        <v>6000</v>
      </c>
      <c r="G18" s="13">
        <f>IF(N(E18)=0,"",N(E18)-N(F18))</f>
      </c>
    </row>
    <row r="19" spans="1:7" x14ac:dyDescent="0.25">
      <c r="A19" s="10" t="s">
        <v>39</v>
      </c>
      <c r="B19" s="10" t="s">
        <v>40</v>
      </c>
      <c r="C19" s="11">
        <v>7000</v>
      </c>
      <c r="D19" s="12">
        <v>0.6</v>
      </c>
      <c r="E19" s="14">
        <f>IF(N(C19)=0,"",ROUND(C19*N(D19),2))</f>
      </c>
      <c r="F19" s="11">
        <v>2000</v>
      </c>
      <c r="G19" s="14">
        <f>IF(N(E19)=0,"",N(E19)-N(F19))</f>
      </c>
    </row>
    <row r="20" spans="1:7" x14ac:dyDescent="0.25">
      <c r="A20" s="10"/>
      <c r="B20" s="10"/>
      <c r="C20" s="11"/>
      <c r="D20" s="12"/>
      <c r="E20" s="13">
        <f>IF(N(C20)=0,"",ROUND(C20*N(D20),2))</f>
      </c>
      <c r="F20" s="11"/>
      <c r="G20" s="13">
        <f>IF(N(E20)=0,"",N(E20)-N(F20))</f>
      </c>
    </row>
    <row r="21" spans="1:7" x14ac:dyDescent="0.25">
      <c r="A21" s="10"/>
      <c r="B21" s="10"/>
      <c r="C21" s="11"/>
      <c r="D21" s="12"/>
      <c r="E21" s="14">
        <f>IF(N(C21)=0,"",ROUND(C21*N(D21),2))</f>
      </c>
      <c r="F21" s="11"/>
      <c r="G21" s="14">
        <f>IF(N(E21)=0,"",N(E21)-N(F21))</f>
      </c>
    </row>
    <row r="22" spans="1:7" x14ac:dyDescent="0.25">
      <c r="A22" s="10"/>
      <c r="B22" s="10"/>
      <c r="C22" s="11"/>
      <c r="D22" s="12"/>
      <c r="E22" s="13">
        <f>IF(N(C22)=0,"",ROUND(C22*N(D22),2))</f>
      </c>
      <c r="F22" s="11"/>
      <c r="G22" s="13">
        <f>IF(N(E22)=0,"",N(E22)-N(F22))</f>
      </c>
    </row>
    <row r="23" spans="1:7" x14ac:dyDescent="0.25">
      <c r="A23" s="10"/>
      <c r="B23" s="10"/>
      <c r="C23" s="11"/>
      <c r="D23" s="12"/>
      <c r="E23" s="14">
        <f>IF(N(C23)=0,"",ROUND(C23*N(D23),2))</f>
      </c>
      <c r="F23" s="11"/>
      <c r="G23" s="14">
        <f>IF(N(E23)=0,"",N(E23)-N(F23))</f>
      </c>
    </row>
    <row r="24" ht="18" customHeight="1" spans="1:7" x14ac:dyDescent="0.25">
      <c r="A24" s="15" t="s">
        <v>41</v>
      </c>
      <c r="B24" s="15"/>
      <c r="C24" s="16">
        <f>SUM(C14:C23)</f>
      </c>
      <c r="D24" s="15"/>
      <c r="E24" s="16">
        <f>SUM(E14:E23)</f>
      </c>
      <c r="F24" s="16">
        <f>SUM(F14:F23)</f>
      </c>
      <c r="G24" s="16">
        <f>SUM(G14:G23)</f>
      </c>
    </row>
    <row r="26" ht="20" customHeight="1" spans="1:7" x14ac:dyDescent="0.25">
      <c r="A26" s="17" t="s">
        <v>42</v>
      </c>
      <c r="B26" s="17"/>
      <c r="C26" s="17"/>
      <c r="D26" s="17"/>
      <c r="E26" s="17"/>
      <c r="F26" s="17"/>
      <c r="G26" s="17"/>
    </row>
    <row r="27" ht="17" customHeight="1" spans="1:7" x14ac:dyDescent="0.25">
      <c r="A27" s="18" t="s">
        <v>43</v>
      </c>
      <c r="B27" s="18"/>
      <c r="C27" s="19">
        <f>'Valuation'!E24</f>
      </c>
      <c r="D27" s="19"/>
      <c r="E27" s="19"/>
      <c r="F27" s="20" t="s">
        <v>44</v>
      </c>
      <c r="G27" s="20"/>
    </row>
    <row r="28" ht="17" customHeight="1" spans="1:7" x14ac:dyDescent="0.25">
      <c r="A28" s="18" t="s">
        <v>45</v>
      </c>
      <c r="B28" s="18"/>
      <c r="C28" s="21">
        <v>12500</v>
      </c>
      <c r="D28" s="21"/>
      <c r="E28" s="21"/>
      <c r="F28" s="20" t="s">
        <v>46</v>
      </c>
      <c r="G28" s="20"/>
    </row>
    <row r="29" ht="17" customHeight="1" spans="1:7" x14ac:dyDescent="0.25">
      <c r="A29" s="18" t="s">
        <v>47</v>
      </c>
      <c r="B29" s="18"/>
      <c r="C29" s="21">
        <v>3250</v>
      </c>
      <c r="D29" s="21"/>
      <c r="E29" s="21"/>
      <c r="F29" s="20" t="s">
        <v>48</v>
      </c>
      <c r="G29" s="20"/>
    </row>
    <row r="30" ht="17" customHeight="1" spans="1:7" x14ac:dyDescent="0.25">
      <c r="A30" s="18" t="s">
        <v>49</v>
      </c>
      <c r="B30" s="18"/>
      <c r="C30" s="21">
        <v>4200</v>
      </c>
      <c r="D30" s="21"/>
      <c r="E30" s="21"/>
      <c r="F30" s="20" t="s">
        <v>50</v>
      </c>
      <c r="G30" s="20"/>
    </row>
    <row r="31" ht="17" customHeight="1" spans="1:7" x14ac:dyDescent="0.25">
      <c r="A31" s="18" t="s">
        <v>51</v>
      </c>
      <c r="B31" s="18"/>
      <c r="C31" s="21">
        <v>8400</v>
      </c>
      <c r="D31" s="21"/>
      <c r="E31" s="21"/>
      <c r="F31" s="20" t="s">
        <v>52</v>
      </c>
      <c r="G31" s="20"/>
    </row>
    <row r="32" ht="17" customHeight="1" spans="1:7" x14ac:dyDescent="0.25">
      <c r="A32" s="22" t="s">
        <v>53</v>
      </c>
      <c r="B32" s="22"/>
      <c r="C32" s="23">
        <f>SUM($C$27:$C$31)</f>
      </c>
      <c r="D32" s="23"/>
      <c r="E32" s="23"/>
      <c r="F32" s="20" t="s">
        <v>2</v>
      </c>
      <c r="G32" s="20"/>
    </row>
    <row r="33" ht="17" customHeight="1" spans="1:7" x14ac:dyDescent="0.25">
      <c r="A33" s="18" t="s">
        <v>54</v>
      </c>
      <c r="B33" s="18"/>
      <c r="C33" s="24">
        <v>0.03</v>
      </c>
      <c r="D33" s="24"/>
      <c r="E33" s="24"/>
      <c r="F33" s="20" t="s">
        <v>55</v>
      </c>
      <c r="G33" s="20"/>
    </row>
    <row r="34" ht="17" customHeight="1" spans="1:7" x14ac:dyDescent="0.25">
      <c r="A34" s="18" t="s">
        <v>56</v>
      </c>
      <c r="B34" s="18"/>
      <c r="C34" s="19">
        <f>-ROUND($C$32*N($C$33),2)</f>
      </c>
      <c r="D34" s="19"/>
      <c r="E34" s="19"/>
      <c r="F34" s="20" t="s">
        <v>2</v>
      </c>
      <c r="G34" s="20"/>
    </row>
    <row r="35" ht="17" customHeight="1" spans="1:7" x14ac:dyDescent="0.25">
      <c r="A35" s="18" t="s">
        <v>57</v>
      </c>
      <c r="B35" s="18"/>
      <c r="C35" s="21">
        <v>80000</v>
      </c>
      <c r="D35" s="21"/>
      <c r="E35" s="21"/>
      <c r="F35" s="20" t="s">
        <v>58</v>
      </c>
      <c r="G35" s="20"/>
    </row>
    <row r="36" ht="17" customHeight="1" spans="1:7" x14ac:dyDescent="0.25">
      <c r="A36" s="22" t="s">
        <v>59</v>
      </c>
      <c r="B36" s="22"/>
      <c r="C36" s="23">
        <f>$C$32+$C$34-N($C$35)</f>
      </c>
      <c r="D36" s="23"/>
      <c r="E36" s="23"/>
      <c r="F36" s="20" t="s">
        <v>2</v>
      </c>
      <c r="G36" s="20"/>
    </row>
    <row r="37" ht="17" customHeight="1" spans="1:7" x14ac:dyDescent="0.25">
      <c r="A37" s="18" t="s">
        <v>60</v>
      </c>
      <c r="B37" s="18"/>
      <c r="C37" s="21"/>
      <c r="D37" s="21"/>
      <c r="E37" s="21"/>
      <c r="F37" s="20" t="s">
        <v>61</v>
      </c>
      <c r="G37" s="20"/>
    </row>
    <row r="38" ht="17" customHeight="1" spans="1:7" x14ac:dyDescent="0.25">
      <c r="A38" s="22" t="s">
        <v>62</v>
      </c>
      <c r="B38" s="22"/>
      <c r="C38" s="25">
        <f>IF(N($C$37)=0,"",$C$36-N($C$37))</f>
      </c>
      <c r="D38" s="25"/>
      <c r="E38" s="25"/>
      <c r="F38" s="20" t="s">
        <v>2</v>
      </c>
      <c r="G38" s="20"/>
    </row>
    <row r="40" ht="20" customHeight="1" spans="1:7" x14ac:dyDescent="0.25">
      <c r="A40" s="17" t="s">
        <v>63</v>
      </c>
      <c r="B40" s="17"/>
      <c r="C40" s="17"/>
      <c r="D40" s="17"/>
      <c r="E40" s="17"/>
      <c r="F40" s="17"/>
      <c r="G40" s="17"/>
    </row>
    <row r="41" ht="42" customHeight="1" spans="1:7" x14ac:dyDescent="0.25">
      <c r="A41" s="26" t="s">
        <v>64</v>
      </c>
      <c r="B41" s="26"/>
      <c r="C41" s="26"/>
      <c r="D41" s="26"/>
      <c r="E41" s="26"/>
      <c r="F41" s="26"/>
      <c r="G41" s="26"/>
    </row>
    <row r="42" ht="30" customHeight="1" spans="1:7" x14ac:dyDescent="0.25">
      <c r="A42" s="26" t="s">
        <v>65</v>
      </c>
      <c r="B42" s="26"/>
      <c r="C42" s="26"/>
      <c r="D42" s="26"/>
      <c r="E42" s="26"/>
      <c r="F42" s="26"/>
      <c r="G42" s="26"/>
    </row>
    <row r="44" ht="18" customHeight="1" spans="1:7" x14ac:dyDescent="0.25">
      <c r="A44" s="27" t="s">
        <v>66</v>
      </c>
      <c r="B44" s="27" t="s">
        <v>67</v>
      </c>
      <c r="C44" s="27" t="s">
        <v>68</v>
      </c>
      <c r="D44" s="27" t="s">
        <v>69</v>
      </c>
      <c r="E44" s="27" t="s">
        <v>70</v>
      </c>
      <c r="F44" s="27"/>
      <c r="G44" s="27"/>
    </row>
    <row r="45" ht="26" customHeight="1" spans="1:7" x14ac:dyDescent="0.25">
      <c r="A45" s="28" t="s">
        <v>71</v>
      </c>
      <c r="B45" s="29"/>
      <c r="C45" s="29"/>
      <c r="D45" s="29"/>
      <c r="E45" s="29"/>
      <c r="F45" s="29"/>
      <c r="G45" s="29"/>
    </row>
    <row r="46" ht="26" customHeight="1" spans="1:7" x14ac:dyDescent="0.25">
      <c r="A46" s="28" t="s">
        <v>72</v>
      </c>
      <c r="B46" s="29"/>
      <c r="C46" s="29"/>
      <c r="D46" s="29"/>
      <c r="E46" s="29"/>
      <c r="F46" s="29"/>
      <c r="G46" s="29"/>
    </row>
  </sheetData>
  <sheetProtection sheet="1" insertRows="0" deleteRows="0" sort="0" autoFilter="0"/>
  <mergeCells count="58">
    <mergeCell ref="A1:G1"/>
    <mergeCell ref="A2:G2"/>
    <mergeCell ref="A3:G3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26:G26"/>
    <mergeCell ref="A27:B27"/>
    <mergeCell ref="C27:E27"/>
    <mergeCell ref="F27:G27"/>
    <mergeCell ref="A28:B28"/>
    <mergeCell ref="C28:E28"/>
    <mergeCell ref="F28:G28"/>
    <mergeCell ref="A29:B29"/>
    <mergeCell ref="C29:E29"/>
    <mergeCell ref="F29:G29"/>
    <mergeCell ref="A30:B30"/>
    <mergeCell ref="C30:E30"/>
    <mergeCell ref="F30:G30"/>
    <mergeCell ref="A31:B31"/>
    <mergeCell ref="C31:E31"/>
    <mergeCell ref="F31:G31"/>
    <mergeCell ref="A32:B32"/>
    <mergeCell ref="C32:E32"/>
    <mergeCell ref="F32:G32"/>
    <mergeCell ref="A33:B33"/>
    <mergeCell ref="C33:E33"/>
    <mergeCell ref="F33:G33"/>
    <mergeCell ref="A34:B34"/>
    <mergeCell ref="C34:E34"/>
    <mergeCell ref="F34:G34"/>
    <mergeCell ref="A35:B35"/>
    <mergeCell ref="C35:E35"/>
    <mergeCell ref="F35:G35"/>
    <mergeCell ref="A36:B36"/>
    <mergeCell ref="C36:E36"/>
    <mergeCell ref="F36:G36"/>
    <mergeCell ref="A37:B37"/>
    <mergeCell ref="C37:E37"/>
    <mergeCell ref="F37:G37"/>
    <mergeCell ref="A38:B38"/>
    <mergeCell ref="C38:E38"/>
    <mergeCell ref="F38:G38"/>
    <mergeCell ref="A40:G40"/>
    <mergeCell ref="A41:G41"/>
    <mergeCell ref="A42:G42"/>
    <mergeCell ref="E44:G44"/>
    <mergeCell ref="E45:G45"/>
    <mergeCell ref="E46:G46"/>
  </mergeCells>
  <conditionalFormatting sqref="G14:G23">
    <cfRule type="cellIs" dxfId="0" priority="1" operator="lessThan">
      <formula>0</formula>
    </cfRule>
  </conditionalFormatting>
  <dataValidations count="1">
    <dataValidation type="list" allowBlank="1" sqref="G5">
      <formula1>"JCT SBC/Q 2016,JCT DB 2016,NEC4 ECC,Scheme default"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0" customWidth="1"/>
    <col min="3" max="3" width="18" customWidth="1"/>
    <col min="4" max="5" width="16" customWidth="1"/>
    <col min="6" max="6" width="40" customWidth="1"/>
  </cols>
  <sheetData>
    <row r="1" ht="28" customHeight="1" spans="1:6" x14ac:dyDescent="0.25">
      <c r="A1" s="1" t="s">
        <v>73</v>
      </c>
      <c r="B1" s="1"/>
      <c r="C1" s="1"/>
      <c r="D1" s="1"/>
      <c r="E1" s="1"/>
      <c r="F1" s="1"/>
    </row>
    <row r="2" ht="15" customHeight="1" spans="1:6" x14ac:dyDescent="0.25">
      <c r="A2" s="2" t="s">
        <v>74</v>
      </c>
      <c r="B2" s="2"/>
      <c r="C2" s="2"/>
      <c r="D2" s="2"/>
      <c r="E2" s="2"/>
      <c r="F2" s="2"/>
    </row>
    <row r="3" ht="4" customHeight="1" spans="1:6" x14ac:dyDescent="0.25">
      <c r="A3" s="3" t="s">
        <v>2</v>
      </c>
      <c r="B3" s="3"/>
      <c r="C3" s="3"/>
      <c r="D3" s="3"/>
      <c r="E3" s="3"/>
      <c r="F3" s="3"/>
    </row>
    <row r="4" ht="7" customHeight="1" x14ac:dyDescent="0.25"/>
    <row r="5" ht="26" customHeight="1" spans="1:6" x14ac:dyDescent="0.25">
      <c r="A5" s="4" t="s">
        <v>3</v>
      </c>
      <c r="B5" s="4"/>
      <c r="C5" s="30">
        <f>IF('Valuation'!$C$5="","",'Valuation'!$C$5)</f>
      </c>
      <c r="D5" s="30"/>
      <c r="E5" s="4" t="s">
        <v>5</v>
      </c>
      <c r="F5" s="30">
        <f>IF('Valuation'!$G$5="","",'Valuation'!$G$5)</f>
      </c>
    </row>
    <row r="6" ht="26" customHeight="1" spans="1:6" x14ac:dyDescent="0.25">
      <c r="A6" s="4" t="s">
        <v>7</v>
      </c>
      <c r="B6" s="4"/>
      <c r="C6" s="30">
        <f>IF('Valuation'!$C$6="","",'Valuation'!$C$6)</f>
      </c>
      <c r="D6" s="30"/>
      <c r="E6" s="4" t="s">
        <v>9</v>
      </c>
      <c r="F6" s="7">
        <f>IF('Valuation'!$G$6="","",'Valuation'!$G$6)</f>
      </c>
    </row>
    <row r="7" ht="26" customHeight="1" spans="1:6" x14ac:dyDescent="0.25">
      <c r="A7" s="4" t="s">
        <v>10</v>
      </c>
      <c r="B7" s="4"/>
      <c r="C7" s="30">
        <f>IF('Valuation'!$C$7="","",'Valuation'!$C$7)</f>
      </c>
      <c r="D7" s="30"/>
      <c r="E7" s="4" t="s">
        <v>12</v>
      </c>
      <c r="F7" s="7">
        <f>IF('Valuation'!$G$7="","",'Valuation'!$G$7)</f>
      </c>
    </row>
    <row r="8" ht="26" customHeight="1" spans="1:6" x14ac:dyDescent="0.25">
      <c r="A8" s="4" t="s">
        <v>13</v>
      </c>
      <c r="B8" s="4"/>
      <c r="C8" s="30">
        <f>IF('Valuation'!$C$8="","",'Valuation'!$C$8)</f>
      </c>
      <c r="D8" s="30"/>
      <c r="E8" s="4" t="s">
        <v>15</v>
      </c>
      <c r="F8" s="7">
        <f>IF('Valuation'!$G$8="","",'Valuation'!$G$8)</f>
      </c>
    </row>
    <row r="9" ht="26" customHeight="1" spans="1:6" x14ac:dyDescent="0.25">
      <c r="A9" s="4" t="s">
        <v>16</v>
      </c>
      <c r="B9" s="4"/>
      <c r="C9" s="30">
        <f>IF('Valuation'!$C$9="","",'Valuation'!$C$9)</f>
      </c>
      <c r="D9" s="30"/>
      <c r="E9" s="4" t="s">
        <v>18</v>
      </c>
      <c r="F9" s="7">
        <f>IF('Valuation'!$G$9="","",'Valuation'!$G$9)</f>
      </c>
    </row>
    <row r="10" ht="26" customHeight="1" spans="1:6" x14ac:dyDescent="0.25">
      <c r="A10" s="4" t="s">
        <v>19</v>
      </c>
      <c r="B10" s="4"/>
      <c r="C10" s="31">
        <f>IF('Valuation'!$C$10="","",'Valuation'!$C$10)</f>
      </c>
      <c r="D10" s="31"/>
      <c r="E10" s="4" t="s">
        <v>20</v>
      </c>
      <c r="F10" s="7">
        <f>IF('Valuation'!$G$10="","",'Valuation'!$G$10)</f>
      </c>
    </row>
    <row r="11" ht="26" customHeight="1" spans="5:6" x14ac:dyDescent="0.25">
      <c r="E11" s="4" t="s">
        <v>21</v>
      </c>
      <c r="F11" s="7">
        <f>IF('Valuation'!$G$11="","",'Valuation'!$G$11)</f>
      </c>
    </row>
    <row r="12" ht="9" customHeight="1" x14ac:dyDescent="0.25"/>
    <row r="13" ht="30" customHeight="1" spans="1:6" x14ac:dyDescent="0.25">
      <c r="A13" s="9" t="s">
        <v>75</v>
      </c>
      <c r="B13" s="9" t="s">
        <v>76</v>
      </c>
      <c r="C13" s="9" t="s">
        <v>77</v>
      </c>
      <c r="D13" s="9" t="s">
        <v>78</v>
      </c>
      <c r="E13" s="9" t="s">
        <v>79</v>
      </c>
      <c r="F13" s="9" t="s">
        <v>80</v>
      </c>
    </row>
    <row r="14" spans="1:6" x14ac:dyDescent="0.25">
      <c r="A14" s="32">
        <v>5</v>
      </c>
      <c r="B14" s="33">
        <v>45975</v>
      </c>
      <c r="C14" s="11">
        <v>16000</v>
      </c>
      <c r="D14" s="11">
        <v>15200</v>
      </c>
      <c r="E14" s="13">
        <f>IF(N(C14)=0,"",N(D14)-N(C14))</f>
      </c>
      <c r="F14" s="10" t="s">
        <v>81</v>
      </c>
    </row>
    <row r="15" spans="1:6" x14ac:dyDescent="0.25">
      <c r="A15" s="32">
        <v>6</v>
      </c>
      <c r="B15" s="33">
        <v>46006</v>
      </c>
      <c r="C15" s="11">
        <v>17000</v>
      </c>
      <c r="D15" s="11">
        <v>17000</v>
      </c>
      <c r="E15" s="14">
        <f>IF(N(C15)=0,"",N(D15)-N(C15))</f>
      </c>
      <c r="F15" s="10" t="s">
        <v>2</v>
      </c>
    </row>
    <row r="16" spans="1:6" x14ac:dyDescent="0.25">
      <c r="A16" s="32">
        <v>7</v>
      </c>
      <c r="B16" s="33">
        <v>46037</v>
      </c>
      <c r="C16" s="11">
        <v>115750</v>
      </c>
      <c r="D16" s="11"/>
      <c r="E16" s="13">
        <f>IF(N(C16)=0,"",N(D16)-N(C16))</f>
      </c>
      <c r="F16" s="10" t="s">
        <v>82</v>
      </c>
    </row>
    <row r="17" spans="1:6" x14ac:dyDescent="0.25">
      <c r="A17" s="32"/>
      <c r="B17" s="33"/>
      <c r="C17" s="11"/>
      <c r="D17" s="11"/>
      <c r="E17" s="14">
        <f>IF(N(C17)=0,"",N(D17)-N(C17))</f>
      </c>
      <c r="F17" s="10"/>
    </row>
    <row r="18" spans="1:6" x14ac:dyDescent="0.25">
      <c r="A18" s="32"/>
      <c r="B18" s="33"/>
      <c r="C18" s="11"/>
      <c r="D18" s="11"/>
      <c r="E18" s="13">
        <f>IF(N(C18)=0,"",N(D18)-N(C18))</f>
      </c>
      <c r="F18" s="10"/>
    </row>
    <row r="19" spans="1:6" x14ac:dyDescent="0.25">
      <c r="A19" s="32"/>
      <c r="B19" s="33"/>
      <c r="C19" s="11"/>
      <c r="D19" s="11"/>
      <c r="E19" s="14">
        <f>IF(N(C19)=0,"",N(D19)-N(C19))</f>
      </c>
      <c r="F19" s="10"/>
    </row>
    <row r="20" spans="1:6" x14ac:dyDescent="0.25">
      <c r="A20" s="32"/>
      <c r="B20" s="33"/>
      <c r="C20" s="11"/>
      <c r="D20" s="11"/>
      <c r="E20" s="13">
        <f>IF(N(C20)=0,"",N(D20)-N(C20))</f>
      </c>
      <c r="F20" s="10"/>
    </row>
    <row r="21" spans="1:6" x14ac:dyDescent="0.25">
      <c r="A21" s="32"/>
      <c r="B21" s="33"/>
      <c r="C21" s="11"/>
      <c r="D21" s="11"/>
      <c r="E21" s="14">
        <f>IF(N(C21)=0,"",N(D21)-N(C21))</f>
      </c>
      <c r="F21" s="10"/>
    </row>
    <row r="22" spans="1:6" x14ac:dyDescent="0.25">
      <c r="A22" s="32"/>
      <c r="B22" s="33"/>
      <c r="C22" s="11"/>
      <c r="D22" s="11"/>
      <c r="E22" s="13">
        <f>IF(N(C22)=0,"",N(D22)-N(C22))</f>
      </c>
      <c r="F22" s="10"/>
    </row>
    <row r="23" spans="1:6" x14ac:dyDescent="0.25">
      <c r="A23" s="32"/>
      <c r="B23" s="33"/>
      <c r="C23" s="11"/>
      <c r="D23" s="11"/>
      <c r="E23" s="14">
        <f>IF(N(C23)=0,"",N(D23)-N(C23))</f>
      </c>
      <c r="F23" s="10"/>
    </row>
    <row r="24" spans="1:6" x14ac:dyDescent="0.25">
      <c r="A24" s="32"/>
      <c r="B24" s="33"/>
      <c r="C24" s="11"/>
      <c r="D24" s="11"/>
      <c r="E24" s="13">
        <f>IF(N(C24)=0,"",N(D24)-N(C24))</f>
      </c>
      <c r="F24" s="10"/>
    </row>
    <row r="25" spans="1:6" x14ac:dyDescent="0.25">
      <c r="A25" s="32"/>
      <c r="B25" s="33"/>
      <c r="C25" s="11"/>
      <c r="D25" s="11"/>
      <c r="E25" s="14">
        <f>IF(N(C25)=0,"",N(D25)-N(C25))</f>
      </c>
      <c r="F25" s="10"/>
    </row>
    <row r="26" spans="1:6" x14ac:dyDescent="0.25">
      <c r="A26" s="32"/>
      <c r="B26" s="33"/>
      <c r="C26" s="11"/>
      <c r="D26" s="11"/>
      <c r="E26" s="13">
        <f>IF(N(C26)=0,"",N(D26)-N(C26))</f>
      </c>
      <c r="F26" s="10"/>
    </row>
    <row r="27" spans="1:6" x14ac:dyDescent="0.25">
      <c r="A27" s="32"/>
      <c r="B27" s="33"/>
      <c r="C27" s="11"/>
      <c r="D27" s="11"/>
      <c r="E27" s="14">
        <f>IF(N(C27)=0,"",N(D27)-N(C27))</f>
      </c>
      <c r="F27" s="10"/>
    </row>
    <row r="28" spans="1:6" x14ac:dyDescent="0.25">
      <c r="A28" s="32"/>
      <c r="B28" s="33"/>
      <c r="C28" s="11"/>
      <c r="D28" s="11"/>
      <c r="E28" s="13">
        <f>IF(N(C28)=0,"",N(D28)-N(C28))</f>
      </c>
      <c r="F28" s="10"/>
    </row>
    <row r="29" spans="1:6" x14ac:dyDescent="0.25">
      <c r="A29" s="32"/>
      <c r="B29" s="33"/>
      <c r="C29" s="11"/>
      <c r="D29" s="11"/>
      <c r="E29" s="14">
        <f>IF(N(C29)=0,"",N(D29)-N(C29))</f>
      </c>
      <c r="F29" s="10"/>
    </row>
    <row r="30" spans="1:6" x14ac:dyDescent="0.25">
      <c r="A30" s="32"/>
      <c r="B30" s="33"/>
      <c r="C30" s="11"/>
      <c r="D30" s="11"/>
      <c r="E30" s="13">
        <f>IF(N(C30)=0,"",N(D30)-N(C30))</f>
      </c>
      <c r="F30" s="10"/>
    </row>
    <row r="31" spans="1:6" x14ac:dyDescent="0.25">
      <c r="A31" s="32"/>
      <c r="B31" s="33"/>
      <c r="C31" s="11"/>
      <c r="D31" s="11"/>
      <c r="E31" s="14">
        <f>IF(N(C31)=0,"",N(D31)-N(C31))</f>
      </c>
      <c r="F31" s="10"/>
    </row>
    <row r="32" ht="18" customHeight="1" spans="1:6" x14ac:dyDescent="0.25">
      <c r="A32" s="15" t="s">
        <v>83</v>
      </c>
      <c r="B32" s="15"/>
      <c r="C32" s="16">
        <f>SUM(C14:C31)</f>
      </c>
      <c r="D32" s="16">
        <f>SUM(D14:D31)</f>
      </c>
      <c r="E32" s="16">
        <f>SUM(E14:E31)</f>
      </c>
      <c r="F32" s="15"/>
    </row>
  </sheetData>
  <sheetProtection sheet="1" insertRows="0" deleteRows="0" sort="0" autoFilter="0"/>
  <mergeCells count="15">
    <mergeCell ref="A1:F1"/>
    <mergeCell ref="A2:F2"/>
    <mergeCell ref="A3:F3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</mergeCells>
  <conditionalFormatting sqref="E14:E31">
    <cfRule type="cellIs" dxfId="1" priority="1" operator="lessThan">
      <formula>0</formula>
    </cfRule>
  </conditionalFormatting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34" t="s">
        <v>84</v>
      </c>
      <c r="B1" s="34"/>
      <c r="C1" s="34"/>
      <c r="D1" s="34"/>
      <c r="E1" s="34"/>
    </row>
    <row r="2" ht="4" customHeight="1" spans="1:5" x14ac:dyDescent="0.25">
      <c r="A2" s="35"/>
      <c r="B2" s="35"/>
      <c r="C2" s="35"/>
      <c r="D2" s="35"/>
      <c r="E2" s="35"/>
    </row>
    <row r="4" ht="23" customHeight="1" spans="1:1" s="36" customFormat="1" x14ac:dyDescent="0.25">
      <c r="A4" s="36" t="s">
        <v>85</v>
      </c>
    </row>
    <row r="5" ht="31" customHeight="1" spans="1:5" x14ac:dyDescent="0.25">
      <c r="A5" s="37" t="s">
        <v>86</v>
      </c>
      <c r="B5" s="37"/>
      <c r="C5" s="37"/>
      <c r="D5" s="37"/>
      <c r="E5" s="37"/>
    </row>
    <row r="6" ht="31" customHeight="1" spans="1:5" x14ac:dyDescent="0.25">
      <c r="A6" s="37" t="s">
        <v>87</v>
      </c>
      <c r="B6" s="37"/>
      <c r="C6" s="37"/>
      <c r="D6" s="37"/>
      <c r="E6" s="37"/>
    </row>
    <row r="7" ht="44" customHeight="1" spans="1:5" x14ac:dyDescent="0.25">
      <c r="A7" s="37" t="s">
        <v>88</v>
      </c>
      <c r="B7" s="37"/>
      <c r="C7" s="37"/>
      <c r="D7" s="37"/>
      <c r="E7" s="37"/>
    </row>
    <row r="8" ht="31" customHeight="1" spans="1:5" x14ac:dyDescent="0.25">
      <c r="A8" s="37" t="s">
        <v>89</v>
      </c>
      <c r="B8" s="37"/>
      <c r="C8" s="37"/>
      <c r="D8" s="37"/>
      <c r="E8" s="37"/>
    </row>
    <row r="9" ht="31" customHeight="1" spans="1:5" x14ac:dyDescent="0.25">
      <c r="A9" s="37" t="s">
        <v>90</v>
      </c>
      <c r="B9" s="37"/>
      <c r="C9" s="37"/>
      <c r="D9" s="37"/>
      <c r="E9" s="37"/>
    </row>
    <row r="10" ht="31" customHeight="1" spans="1:5" x14ac:dyDescent="0.25">
      <c r="A10" s="37" t="s">
        <v>91</v>
      </c>
      <c r="B10" s="37"/>
      <c r="C10" s="37"/>
      <c r="D10" s="37"/>
      <c r="E10" s="37"/>
    </row>
    <row r="11" ht="31" customHeight="1" spans="1:5" x14ac:dyDescent="0.25">
      <c r="A11" s="37" t="s">
        <v>92</v>
      </c>
      <c r="B11" s="37"/>
      <c r="C11" s="37"/>
      <c r="D11" s="37"/>
      <c r="E11" s="37"/>
    </row>
    <row r="12" ht="31" customHeight="1" spans="1:5" x14ac:dyDescent="0.25">
      <c r="A12" s="37" t="s">
        <v>93</v>
      </c>
      <c r="B12" s="37"/>
      <c r="C12" s="37"/>
      <c r="D12" s="37"/>
      <c r="E12" s="37"/>
    </row>
    <row r="14" ht="23" customHeight="1" spans="1:1" s="36" customFormat="1" x14ac:dyDescent="0.25">
      <c r="A14" s="36" t="s">
        <v>94</v>
      </c>
    </row>
    <row r="15" ht="31" customHeight="1" spans="1:5" x14ac:dyDescent="0.25">
      <c r="A15" s="38" t="s">
        <v>95</v>
      </c>
      <c r="B15" s="38"/>
      <c r="C15" s="38"/>
      <c r="D15" s="38"/>
      <c r="E15" s="38"/>
    </row>
    <row r="16" ht="26" customHeight="1" spans="1:5" x14ac:dyDescent="0.25">
      <c r="A16" s="9" t="s">
        <v>5</v>
      </c>
      <c r="B16" s="9" t="s">
        <v>96</v>
      </c>
      <c r="C16" s="9" t="s">
        <v>97</v>
      </c>
      <c r="D16" s="9" t="s">
        <v>98</v>
      </c>
      <c r="E16" s="9" t="s">
        <v>99</v>
      </c>
    </row>
    <row r="17" ht="26" customHeight="1" spans="1:5" x14ac:dyDescent="0.25">
      <c r="A17" s="39" t="s">
        <v>100</v>
      </c>
      <c r="B17" s="39" t="s">
        <v>101</v>
      </c>
      <c r="C17" s="39" t="s">
        <v>102</v>
      </c>
      <c r="D17" s="39" t="s">
        <v>103</v>
      </c>
      <c r="E17" s="39" t="s">
        <v>104</v>
      </c>
    </row>
    <row r="18" ht="26" customHeight="1" spans="1:5" x14ac:dyDescent="0.25">
      <c r="A18" s="39" t="s">
        <v>105</v>
      </c>
      <c r="B18" s="39" t="s">
        <v>101</v>
      </c>
      <c r="C18" s="39" t="s">
        <v>102</v>
      </c>
      <c r="D18" s="39" t="s">
        <v>103</v>
      </c>
      <c r="E18" s="39" t="s">
        <v>104</v>
      </c>
    </row>
    <row r="19" ht="26" customHeight="1" spans="1:5" x14ac:dyDescent="0.25">
      <c r="A19" s="39" t="s">
        <v>106</v>
      </c>
      <c r="B19" s="39" t="s">
        <v>101</v>
      </c>
      <c r="C19" s="39" t="s">
        <v>107</v>
      </c>
      <c r="D19" s="39" t="s">
        <v>103</v>
      </c>
      <c r="E19" s="39" t="s">
        <v>108</v>
      </c>
    </row>
    <row r="20" ht="26" customHeight="1" spans="1:5" x14ac:dyDescent="0.25">
      <c r="A20" s="39" t="s">
        <v>109</v>
      </c>
      <c r="B20" s="39" t="s">
        <v>101</v>
      </c>
      <c r="C20" s="39" t="s">
        <v>102</v>
      </c>
      <c r="D20" s="39" t="s">
        <v>110</v>
      </c>
      <c r="E20" s="39" t="s">
        <v>108</v>
      </c>
    </row>
    <row r="21" ht="31" customHeight="1" spans="1:5" x14ac:dyDescent="0.25">
      <c r="A21" s="38" t="s">
        <v>111</v>
      </c>
      <c r="B21" s="38"/>
      <c r="C21" s="38"/>
      <c r="D21" s="38"/>
      <c r="E21" s="38"/>
    </row>
    <row r="23" ht="23" customHeight="1" spans="1:1" s="36" customFormat="1" x14ac:dyDescent="0.25">
      <c r="A23" s="36" t="s">
        <v>112</v>
      </c>
    </row>
    <row r="24" ht="31" customHeight="1" spans="1:5" x14ac:dyDescent="0.25">
      <c r="A24" s="38" t="s">
        <v>113</v>
      </c>
      <c r="B24" s="38"/>
      <c r="C24" s="38"/>
      <c r="D24" s="38"/>
      <c r="E24" s="38"/>
    </row>
    <row r="25" ht="31" customHeight="1" spans="1:5" x14ac:dyDescent="0.25">
      <c r="A25" s="38" t="s">
        <v>114</v>
      </c>
      <c r="B25" s="38"/>
      <c r="C25" s="38"/>
      <c r="D25" s="38"/>
      <c r="E25" s="38"/>
    </row>
    <row r="26" ht="31" customHeight="1" spans="1:5" x14ac:dyDescent="0.25">
      <c r="A26" s="38" t="s">
        <v>115</v>
      </c>
      <c r="B26" s="38"/>
      <c r="C26" s="38"/>
      <c r="D26" s="38"/>
      <c r="E26" s="38"/>
    </row>
    <row r="28" ht="31" customHeight="1" spans="1:5" x14ac:dyDescent="0.25">
      <c r="A28" s="38" t="s">
        <v>116</v>
      </c>
      <c r="B28" s="38"/>
      <c r="C28" s="38"/>
      <c r="D28" s="38"/>
      <c r="E28" s="38"/>
    </row>
    <row r="29" ht="18" customHeight="1" spans="1:5" s="40" customFormat="1" x14ac:dyDescent="0.25">
      <c r="A29" s="41" t="s">
        <v>117</v>
      </c>
      <c r="B29" s="41"/>
      <c r="C29" s="41"/>
      <c r="D29" s="41"/>
      <c r="E29" s="41"/>
    </row>
  </sheetData>
  <mergeCells count="17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2:E12"/>
    <mergeCell ref="A15:E15"/>
    <mergeCell ref="A21:E21"/>
    <mergeCell ref="A24:E24"/>
    <mergeCell ref="A25:E25"/>
    <mergeCell ref="A26:E26"/>
    <mergeCell ref="A28:E28"/>
    <mergeCell ref="A29:E29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sitesamurai.co.uk/resources/get-paid-on-time&amp;R&amp;"Arial,Regular"&amp;8Page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Valuation</vt:lpstr>
      <vt:lpstr>Valuation Record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